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Register" sheetId="2" state="visible" r:id="rId2"/>
    <sheet xmlns:r="http://schemas.openxmlformats.org/officeDocument/2006/relationships" name="Income-tax blocks" sheetId="3" state="visible" r:id="rId3"/>
    <sheet xmlns:r="http://schemas.openxmlformats.org/officeDocument/2006/relationships" name="Schedule II lives" sheetId="4" state="visible" r:id="rId4"/>
    <sheet xmlns:r="http://schemas.openxmlformats.org/officeDocument/2006/relationships" name="Income-tax block rates" sheetId="5" state="visible" r:id="rId5"/>
  </sheets>
  <definedNames/>
  <calcPr calcId="124519" fullCalcOnLoad="1"/>
</workbook>
</file>

<file path=xl/styles.xml><?xml version="1.0" encoding="utf-8"?>
<styleSheet xmlns="http://schemas.openxmlformats.org/spreadsheetml/2006/main">
  <numFmts count="4">
    <numFmt numFmtId="164" formatCode="yyyy-mm-dd"/>
    <numFmt numFmtId="165" formatCode="dd mmm yyyy"/>
    <numFmt numFmtId="166" formatCode="0.0%"/>
    <numFmt numFmtId="167" formatCode="[&gt;=10000000]&quot;₹&quot;##\,##\,##\,##0;[&gt;=100000]&quot;₹&quot;##\,##\,##0;&quot;₹&quot;##,##0"/>
  </numFmts>
  <fonts count="6">
    <font>
      <name val="Calibri"/>
      <family val="2"/>
      <color theme="1"/>
      <sz val="11"/>
      <scheme val="minor"/>
    </font>
    <font>
      <b val="1"/>
      <color rgb="001F1D1D"/>
      <sz val="16"/>
    </font>
    <font>
      <b val="1"/>
    </font>
    <font>
      <b val="1"/>
      <color rgb="00EC6952"/>
    </font>
    <font>
      <b val="1"/>
      <color rgb="001F1D1D"/>
    </font>
    <font>
      <b val="1"/>
      <color rgb="00FFFFFF"/>
    </font>
  </fonts>
  <fills count="8">
    <fill>
      <patternFill/>
    </fill>
    <fill>
      <patternFill patternType="gray125"/>
    </fill>
    <fill>
      <patternFill patternType="solid">
        <fgColor rgb="00FFF8E1"/>
      </patternFill>
    </fill>
    <fill>
      <patternFill patternType="solid">
        <fgColor rgb="001F1D1D"/>
      </patternFill>
    </fill>
    <fill>
      <patternFill patternType="solid">
        <fgColor rgb="00FFFFFF"/>
      </patternFill>
    </fill>
    <fill>
      <patternFill patternType="solid">
        <fgColor rgb="00FDE3DC"/>
      </patternFill>
    </fill>
    <fill>
      <patternFill patternType="solid">
        <fgColor rgb="00E3E6EA"/>
      </patternFill>
    </fill>
    <fill>
      <patternFill patternType="solid">
        <fgColor rgb="00F4F0EE"/>
      </patternFill>
    </fill>
  </fills>
  <borders count="2">
    <border>
      <left/>
      <right/>
      <top/>
      <bottom/>
      <diagonal/>
    </border>
    <border>
      <left style="thin">
        <color rgb="00D9D4D1"/>
      </left>
      <right style="thin">
        <color rgb="00D9D4D1"/>
      </right>
      <top style="thin">
        <color rgb="00D9D4D1"/>
      </top>
      <bottom style="thin">
        <color rgb="00D9D4D1"/>
      </bottom>
    </border>
  </borders>
  <cellStyleXfs count="1">
    <xf numFmtId="0" fontId="0" fillId="0" borderId="0"/>
  </cellStyleXfs>
  <cellXfs count="22">
    <xf numFmtId="0" fontId="0" fillId="0" borderId="0" pivotButton="0" quotePrefix="0" xfId="0"/>
    <xf numFmtId="0" fontId="1" fillId="0" borderId="0" pivotButton="0" quotePrefix="0" xfId="0"/>
    <xf numFmtId="165" fontId="2" fillId="2" borderId="0" pivotButton="0" quotePrefix="0" xfId="0"/>
    <xf numFmtId="0" fontId="3" fillId="0" borderId="0" applyAlignment="1" pivotButton="0" quotePrefix="0" xfId="0">
      <alignment vertical="top"/>
    </xf>
    <xf numFmtId="0" fontId="0" fillId="0" borderId="0" applyAlignment="1" pivotButton="0" quotePrefix="0" xfId="0">
      <alignment vertical="top" wrapText="1"/>
    </xf>
    <xf numFmtId="0" fontId="4" fillId="0" borderId="0" applyAlignment="1" pivotButton="0" quotePrefix="0" xfId="0">
      <alignment vertical="top"/>
    </xf>
    <xf numFmtId="0" fontId="4" fillId="4" borderId="0" applyAlignment="1" pivotButton="0" quotePrefix="0" xfId="0">
      <alignment horizontal="center"/>
    </xf>
    <xf numFmtId="0" fontId="4" fillId="5" borderId="0" applyAlignment="1" pivotButton="0" quotePrefix="0" xfId="0">
      <alignment horizontal="center"/>
    </xf>
    <xf numFmtId="0" fontId="4" fillId="6" borderId="0" applyAlignment="1" pivotButton="0" quotePrefix="0" xfId="0">
      <alignment horizontal="center"/>
    </xf>
    <xf numFmtId="0" fontId="4" fillId="7" borderId="0" applyAlignment="1" pivotButton="0" quotePrefix="0" xfId="0">
      <alignment horizontal="center"/>
    </xf>
    <xf numFmtId="0" fontId="5" fillId="3" borderId="0" applyAlignment="1" pivotButton="0" quotePrefix="0" xfId="0">
      <alignment vertical="center" wrapText="1"/>
    </xf>
    <xf numFmtId="0" fontId="0" fillId="2" borderId="1" pivotButton="0" quotePrefix="0" xfId="0"/>
    <xf numFmtId="165" fontId="0" fillId="2" borderId="1" pivotButton="0" quotePrefix="0" xfId="0"/>
    <xf numFmtId="167" fontId="0" fillId="2" borderId="1" pivotButton="0" quotePrefix="0" xfId="0"/>
    <xf numFmtId="166" fontId="0" fillId="2" borderId="1" pivotButton="0" quotePrefix="0" xfId="0"/>
    <xf numFmtId="0" fontId="0" fillId="0" borderId="1" pivotButton="0" quotePrefix="0" xfId="0"/>
    <xf numFmtId="167" fontId="0" fillId="0" borderId="1" pivotButton="0" quotePrefix="0" xfId="0"/>
    <xf numFmtId="166" fontId="0" fillId="0" borderId="1" pivotButton="0" quotePrefix="0" xfId="0"/>
    <xf numFmtId="0" fontId="2" fillId="0" borderId="0" pivotButton="0" quotePrefix="0" xfId="0"/>
    <xf numFmtId="167" fontId="2" fillId="0" borderId="0" pivotButton="0" quotePrefix="0" xfId="0"/>
    <xf numFmtId="0" fontId="5" fillId="3"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95" customWidth="1" min="2" max="2"/>
  </cols>
  <sheetData>
    <row r="1">
      <c r="A1" s="1" t="inlineStr">
        <is>
          <t>Fixed asset register template — Companies Act and Income-tax books</t>
        </is>
      </c>
    </row>
    <row r="3">
      <c r="A3" t="inlineStr">
        <is>
          <t>Financial year starts</t>
        </is>
      </c>
      <c r="B3" s="2" t="n">
        <v>45748</v>
      </c>
    </row>
    <row r="4">
      <c r="A4" t="inlineStr">
        <is>
          <t>Financial year ends</t>
        </is>
      </c>
      <c r="B4" s="2" t="n">
        <v>46112</v>
      </c>
    </row>
    <row r="6">
      <c r="A6" s="3" t="inlineStr">
        <is>
          <t>How to use it</t>
        </is>
      </c>
      <c r="B6" s="4" t="inlineStr"/>
    </row>
    <row r="7" ht="48" customHeight="1">
      <c r="A7" s="5" t="inlineStr">
        <is>
          <t>1. Set the year</t>
        </is>
      </c>
      <c r="B7" s="4" t="inlineStr">
        <is>
          <t>Change the two yellow dates above. Every formula in the workbook reads them.</t>
        </is>
      </c>
    </row>
    <row r="8" ht="48" customHeight="1">
      <c r="A8" s="5" t="inlineStr">
        <is>
          <t>2. Fill the register</t>
        </is>
      </c>
      <c r="B8" s="4" t="inlineStr">
        <is>
          <t>One row per asset on the Register sheet. Yellow cells are yours to type in; white cells are formulas. Replace the example rows with your own and copy a row down to add more.</t>
        </is>
      </c>
    </row>
    <row r="9" ht="48" customHeight="1">
      <c r="A9" s="5" t="inlineStr">
        <is>
          <t>3. Companies Act book</t>
        </is>
      </c>
      <c r="B9" s="4" t="inlineStr">
        <is>
          <t>Pick the Schedule II class and enter the useful life and residual (normally up to 5% of cost). Enter depreciation charged before this year from your audited register. The sheet charges straight line by the day from the later of the date put to use and the start of the year, and stops at the residual.</t>
        </is>
      </c>
    </row>
    <row r="10" ht="48" customHeight="1">
      <c r="A10" s="5" t="inlineStr">
        <is>
          <t>4. Income-tax book</t>
        </is>
      </c>
      <c r="B10" s="4" t="inlineStr">
        <is>
          <t>Pick the block. The sheet counts the days each addition was put to use in the year and applies half the rate below 180 days. Enter each block's opening written-down value on the Income-tax blocks sheet, from last year's tax audit report (Form 3CD, clause 18).</t>
        </is>
      </c>
    </row>
    <row r="11" ht="48" customHeight="1">
      <c r="A11" s="5" t="inlineStr">
        <is>
          <t>5. Sales and scrapping</t>
        </is>
      </c>
      <c r="B11" s="4" t="inlineStr">
        <is>
          <t>Enter the date and the price. The Companies Act book shows a profit or loss against the carrying amount; the Income-tax book takes the price off the block, and any excess over the block shows as a short-term capital gain (section 50).</t>
        </is>
      </c>
    </row>
    <row r="12" ht="48" customHeight="1">
      <c r="A12" s="5" t="inlineStr">
        <is>
          <t>What it leaves out</t>
        </is>
      </c>
      <c r="B12" s="4" t="inlineStr">
        <is>
          <t>Extra shift depreciation (Schedule II: +50% for a double shift, +100% for triple, none for NESD assets), component accounting, impairment, leases, revaluation and deferred tax. Add them by hand, or keep the register in software that handles them.</t>
        </is>
      </c>
    </row>
    <row r="13" ht="48" customHeight="1">
      <c r="A13" s="5" t="inlineStr">
        <is>
          <t>Check before you rely on it</t>
        </is>
      </c>
      <c r="B13" s="4" t="inlineStr">
        <is>
          <t>Lives and rates in the reference sheets are the common ones for general businesses. Confirm them, and any industry-specific plant, against Schedule II Part C and the Income-tax depreciation rates in force for your year, with your auditor.</t>
        </is>
      </c>
    </row>
    <row r="14" ht="48" customHeight="1">
      <c r="A14" s="5" t="inlineStr">
        <is>
          <t>Made by</t>
        </is>
      </c>
      <c r="B14" s="4" t="inlineStr">
        <is>
          <t>Asset Infinity — fixed asset management software with both depreciation books on one register: www.assetinfinity.com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202"/>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12" customWidth="1" min="1" max="1"/>
    <col width="34" customWidth="1" min="2" max="2"/>
    <col width="14" customWidth="1" min="3" max="3"/>
    <col width="14" customWidth="1" min="4" max="4"/>
    <col width="13" customWidth="1" min="5" max="5"/>
    <col width="14" customWidth="1" min="6" max="6"/>
    <col width="34" customWidth="1" min="7" max="7"/>
    <col width="10" customWidth="1" min="8" max="8"/>
    <col width="9" customWidth="1" min="9" max="9"/>
    <col width="14" customWidth="1" min="10" max="10"/>
    <col width="10" customWidth="1" min="11" max="11"/>
    <col width="14" customWidth="1" min="12" max="12"/>
    <col width="14" customWidth="1" min="13" max="13"/>
    <col width="14" customWidth="1" min="14" max="14"/>
    <col width="30" customWidth="1" min="15" max="15"/>
    <col width="9" customWidth="1" min="16" max="16"/>
    <col width="10" customWidth="1" min="17" max="17"/>
    <col width="12" customWidth="1" min="18" max="18"/>
    <col width="13" customWidth="1" min="19" max="19"/>
    <col width="13" customWidth="1" min="20" max="20"/>
    <col width="15" customWidth="1" min="21" max="21"/>
  </cols>
  <sheetData>
    <row r="1">
      <c r="A1" s="6" t="inlineStr">
        <is>
          <t>Asset</t>
        </is>
      </c>
      <c r="G1" s="7" t="inlineStr">
        <is>
          <t>Companies Act, 2013 — Schedule II</t>
        </is>
      </c>
      <c r="O1" s="8" t="inlineStr">
        <is>
          <t>Income-tax Act — block of assets</t>
        </is>
      </c>
      <c r="S1" s="9" t="inlineStr">
        <is>
          <t>Sale or scrapping</t>
        </is>
      </c>
    </row>
    <row r="2" ht="45" customHeight="1">
      <c r="A2" s="10" t="inlineStr">
        <is>
          <t>Asset no.</t>
        </is>
      </c>
      <c r="B2" s="10" t="inlineStr">
        <is>
          <t>Description</t>
        </is>
      </c>
      <c r="C2" s="10" t="inlineStr">
        <is>
          <t>Location</t>
        </is>
      </c>
      <c r="D2" s="10" t="inlineStr">
        <is>
          <t>Custodian</t>
        </is>
      </c>
      <c r="E2" s="10" t="inlineStr">
        <is>
          <t>Date put to use</t>
        </is>
      </c>
      <c r="F2" s="10" t="inlineStr">
        <is>
          <t>Cost</t>
        </is>
      </c>
      <c r="G2" s="10" t="inlineStr">
        <is>
          <t>Schedule II class</t>
        </is>
      </c>
      <c r="H2" s="10" t="inlineStr">
        <is>
          <t>Useful life (years)</t>
        </is>
      </c>
      <c r="I2" s="10" t="inlineStr">
        <is>
          <t>Residual %</t>
        </is>
      </c>
      <c r="J2" s="10" t="inlineStr">
        <is>
          <t>Depreciation before this year</t>
        </is>
      </c>
      <c r="K2" s="10" t="inlineStr">
        <is>
          <t>Days charged this year</t>
        </is>
      </c>
      <c r="L2" s="10" t="inlineStr">
        <is>
          <t>Depreciation this year</t>
        </is>
      </c>
      <c r="M2" s="10" t="inlineStr">
        <is>
          <t>Accumulated at year end</t>
        </is>
      </c>
      <c r="N2" s="10" t="inlineStr">
        <is>
          <t>Carrying amount at year end</t>
        </is>
      </c>
      <c r="O2" s="10" t="inlineStr">
        <is>
          <t>Income-tax block</t>
        </is>
      </c>
      <c r="P2" s="10" t="inlineStr">
        <is>
          <t>Block rate</t>
        </is>
      </c>
      <c r="Q2" s="10" t="inlineStr">
        <is>
          <t>Days in use this year</t>
        </is>
      </c>
      <c r="R2" s="10" t="inlineStr">
        <is>
          <t>Rate this year</t>
        </is>
      </c>
      <c r="S2" s="10" t="inlineStr">
        <is>
          <t>Date sold or scrapped</t>
        </is>
      </c>
      <c r="T2" s="10" t="inlineStr">
        <is>
          <t>Sale price</t>
        </is>
      </c>
      <c r="U2" s="10" t="inlineStr">
        <is>
          <t>Profit or loss (Companies Act)</t>
        </is>
      </c>
    </row>
    <row r="3">
      <c r="A3" s="11" t="inlineStr">
        <is>
          <t>PM-001</t>
        </is>
      </c>
      <c r="B3" s="11" t="inlineStr">
        <is>
          <t>CNC machining centre</t>
        </is>
      </c>
      <c r="C3" s="11" t="inlineStr">
        <is>
          <t>Plant 1</t>
        </is>
      </c>
      <c r="D3" s="11" t="inlineStr">
        <is>
          <t>Production</t>
        </is>
      </c>
      <c r="E3" s="12" t="n">
        <v>44785</v>
      </c>
      <c r="F3" s="13" t="n">
        <v>12500000</v>
      </c>
      <c r="G3" s="11" t="inlineStr">
        <is>
          <t>Plant and machinery, general</t>
        </is>
      </c>
      <c r="H3" s="11" t="n">
        <v>15</v>
      </c>
      <c r="I3" s="14" t="n">
        <v>0.05</v>
      </c>
      <c r="J3" s="13" t="n">
        <v>2087702</v>
      </c>
      <c r="K3" s="15">
        <f>IF(OR(E3="",F3=""),"",MAX(0,MIN(IF(S3="",'Read me'!$B$4,S3),'Read me'!$B$4)-MAX(E3,'Read me'!$B$3)+1))</f>
        <v/>
      </c>
      <c r="L3" s="16">
        <f>IF(K3="","",MAX(0,MIN(F3*(1-I3)/H3*K3/365,F3*(1-I3)-N(J3))))</f>
        <v/>
      </c>
      <c r="M3" s="16">
        <f>IF(L3="","",N(J3)+L3)</f>
        <v/>
      </c>
      <c r="N3" s="16">
        <f>IF(M3="","",F3-M3)</f>
        <v/>
      </c>
      <c r="O3" s="11" t="inlineStr">
        <is>
          <t>Plant and machinery, general</t>
        </is>
      </c>
      <c r="P3" s="17">
        <f>IFERROR(VLOOKUP(O3,'Income-tax block rates'!$A:$B,2,FALSE),"")</f>
        <v/>
      </c>
      <c r="Q3" s="15">
        <f>IF(E3="","",IF(E3&lt;'Read me'!$B$3,"opening",MAX(0,'Read me'!$B$4-E3+1)))</f>
        <v/>
      </c>
      <c r="R3" s="15">
        <f>IF(Q3="","",IF(Q3="opening","in opening WDV",IF(E3&gt;'Read me'!$B$4,"next year",IF(Q3&gt;=180,"full","half"))))</f>
        <v/>
      </c>
      <c r="S3" s="12" t="n"/>
      <c r="T3" s="13" t="n"/>
      <c r="U3" s="16">
        <f>IF(OR(S3="",T3=""),"",T3-N3)</f>
        <v/>
      </c>
    </row>
    <row r="4">
      <c r="A4" s="11" t="inlineStr">
        <is>
          <t>BL-001</t>
        </is>
      </c>
      <c r="B4" s="11" t="inlineStr">
        <is>
          <t>Factory building</t>
        </is>
      </c>
      <c r="C4" s="11" t="inlineStr">
        <is>
          <t>Plant 1</t>
        </is>
      </c>
      <c r="D4" s="11" t="inlineStr">
        <is>
          <t>Admin</t>
        </is>
      </c>
      <c r="E4" s="12" t="n">
        <v>43009</v>
      </c>
      <c r="F4" s="13" t="n">
        <v>64000000</v>
      </c>
      <c r="G4" s="11" t="inlineStr">
        <is>
          <t>Factory buildings</t>
        </is>
      </c>
      <c r="H4" s="11" t="n">
        <v>30</v>
      </c>
      <c r="I4" s="14" t="n">
        <v>0.05</v>
      </c>
      <c r="J4" s="13" t="n">
        <v>15200000</v>
      </c>
      <c r="K4" s="15">
        <f>IF(OR(E4="",F4=""),"",MAX(0,MIN(IF(S4="",'Read me'!$B$4,S4),'Read me'!$B$4)-MAX(E4,'Read me'!$B$3)+1))</f>
        <v/>
      </c>
      <c r="L4" s="16">
        <f>IF(K4="","",MAX(0,MIN(F4*(1-I4)/H4*K4/365,F4*(1-I4)-N(J4))))</f>
        <v/>
      </c>
      <c r="M4" s="16">
        <f>IF(L4="","",N(J4)+L4)</f>
        <v/>
      </c>
      <c r="N4" s="16">
        <f>IF(M4="","",F4-M4)</f>
        <v/>
      </c>
      <c r="O4" s="11" t="inlineStr">
        <is>
          <t>Buildings, other</t>
        </is>
      </c>
      <c r="P4" s="17">
        <f>IFERROR(VLOOKUP(O4,'Income-tax block rates'!$A:$B,2,FALSE),"")</f>
        <v/>
      </c>
      <c r="Q4" s="15">
        <f>IF(E4="","",IF(E4&lt;'Read me'!$B$3,"opening",MAX(0,'Read me'!$B$4-E4+1)))</f>
        <v/>
      </c>
      <c r="R4" s="15">
        <f>IF(Q4="","",IF(Q4="opening","in opening WDV",IF(E4&gt;'Read me'!$B$4,"next year",IF(Q4&gt;=180,"full","half"))))</f>
        <v/>
      </c>
      <c r="S4" s="12" t="n"/>
      <c r="T4" s="13" t="n"/>
      <c r="U4" s="16">
        <f>IF(OR(S4="",T4=""),"",T4-N4)</f>
        <v/>
      </c>
    </row>
    <row r="5">
      <c r="A5" s="11" t="inlineStr">
        <is>
          <t>IT-014</t>
        </is>
      </c>
      <c r="B5" s="11" t="inlineStr">
        <is>
          <t>Laptops, 40 units</t>
        </is>
      </c>
      <c r="C5" s="11" t="inlineStr">
        <is>
          <t>Head office</t>
        </is>
      </c>
      <c r="D5" s="11" t="inlineStr">
        <is>
          <t>IT</t>
        </is>
      </c>
      <c r="E5" s="12" t="n">
        <v>45874</v>
      </c>
      <c r="F5" s="13" t="n">
        <v>3200000</v>
      </c>
      <c r="G5" s="11" t="inlineStr">
        <is>
          <t>Computers, end user devices</t>
        </is>
      </c>
      <c r="H5" s="11" t="n">
        <v>3</v>
      </c>
      <c r="I5" s="14" t="n">
        <v>0.05</v>
      </c>
      <c r="J5" s="13" t="n">
        <v>0</v>
      </c>
      <c r="K5" s="15">
        <f>IF(OR(E5="",F5=""),"",MAX(0,MIN(IF(S5="",'Read me'!$B$4,S5),'Read me'!$B$4)-MAX(E5,'Read me'!$B$3)+1))</f>
        <v/>
      </c>
      <c r="L5" s="16">
        <f>IF(K5="","",MAX(0,MIN(F5*(1-I5)/H5*K5/365,F5*(1-I5)-N(J5))))</f>
        <v/>
      </c>
      <c r="M5" s="16">
        <f>IF(L5="","",N(J5)+L5)</f>
        <v/>
      </c>
      <c r="N5" s="16">
        <f>IF(M5="","",F5-M5)</f>
        <v/>
      </c>
      <c r="O5" s="11" t="inlineStr">
        <is>
          <t>Computers and computer software</t>
        </is>
      </c>
      <c r="P5" s="17">
        <f>IFERROR(VLOOKUP(O5,'Income-tax block rates'!$A:$B,2,FALSE),"")</f>
        <v/>
      </c>
      <c r="Q5" s="15">
        <f>IF(E5="","",IF(E5&lt;'Read me'!$B$3,"opening",MAX(0,'Read me'!$B$4-E5+1)))</f>
        <v/>
      </c>
      <c r="R5" s="15">
        <f>IF(Q5="","",IF(Q5="opening","in opening WDV",IF(E5&gt;'Read me'!$B$4,"next year",IF(Q5&gt;=180,"full","half"))))</f>
        <v/>
      </c>
      <c r="S5" s="12" t="n"/>
      <c r="T5" s="13" t="n"/>
      <c r="U5" s="16">
        <f>IF(OR(S5="",T5=""),"",T5-N5)</f>
        <v/>
      </c>
    </row>
    <row r="6">
      <c r="A6" s="11" t="inlineStr">
        <is>
          <t>PM-020</t>
        </is>
      </c>
      <c r="B6" s="11" t="inlineStr">
        <is>
          <t>Rooftop solar plant, 1.2 MWp</t>
        </is>
      </c>
      <c r="C6" s="11" t="inlineStr">
        <is>
          <t>Plant 1</t>
        </is>
      </c>
      <c r="D6" s="11" t="inlineStr">
        <is>
          <t>Utilities</t>
        </is>
      </c>
      <c r="E6" s="12" t="n">
        <v>45932</v>
      </c>
      <c r="F6" s="13" t="n">
        <v>48000000</v>
      </c>
      <c r="G6" s="11" t="inlineStr">
        <is>
          <t>Plant and machinery, general</t>
        </is>
      </c>
      <c r="H6" s="11" t="n">
        <v>15</v>
      </c>
      <c r="I6" s="14" t="n">
        <v>0.05</v>
      </c>
      <c r="J6" s="13" t="n">
        <v>0</v>
      </c>
      <c r="K6" s="15">
        <f>IF(OR(E6="",F6=""),"",MAX(0,MIN(IF(S6="",'Read me'!$B$4,S6),'Read me'!$B$4)-MAX(E6,'Read me'!$B$3)+1))</f>
        <v/>
      </c>
      <c r="L6" s="16">
        <f>IF(K6="","",MAX(0,MIN(F6*(1-I6)/H6*K6/365,F6*(1-I6)-N(J6))))</f>
        <v/>
      </c>
      <c r="M6" s="16">
        <f>IF(L6="","",N(J6)+L6)</f>
        <v/>
      </c>
      <c r="N6" s="16">
        <f>IF(M6="","",F6-M6)</f>
        <v/>
      </c>
      <c r="O6" s="11" t="inlineStr">
        <is>
          <t>Plant and machinery, 40%</t>
        </is>
      </c>
      <c r="P6" s="17">
        <f>IFERROR(VLOOKUP(O6,'Income-tax block rates'!$A:$B,2,FALSE),"")</f>
        <v/>
      </c>
      <c r="Q6" s="15">
        <f>IF(E6="","",IF(E6&lt;'Read me'!$B$3,"opening",MAX(0,'Read me'!$B$4-E6+1)))</f>
        <v/>
      </c>
      <c r="R6" s="15">
        <f>IF(Q6="","",IF(Q6="opening","in opening WDV",IF(E6&gt;'Read me'!$B$4,"next year",IF(Q6&gt;=180,"full","half"))))</f>
        <v/>
      </c>
      <c r="S6" s="12" t="n"/>
      <c r="T6" s="13" t="n"/>
      <c r="U6" s="16">
        <f>IF(OR(S6="",T6=""),"",T6-N6)</f>
        <v/>
      </c>
    </row>
    <row r="7">
      <c r="A7" s="11" t="inlineStr">
        <is>
          <t>MH-006</t>
        </is>
      </c>
      <c r="B7" s="11" t="inlineStr">
        <is>
          <t>Battery forklift 2.5 t</t>
        </is>
      </c>
      <c r="C7" s="11" t="inlineStr">
        <is>
          <t>Warehouse</t>
        </is>
      </c>
      <c r="D7" s="11" t="inlineStr">
        <is>
          <t>Stores</t>
        </is>
      </c>
      <c r="E7" s="12" t="n">
        <v>46108</v>
      </c>
      <c r="F7" s="13" t="n">
        <v>1580000</v>
      </c>
      <c r="G7" s="11" t="inlineStr">
        <is>
          <t>Plant and machinery, general</t>
        </is>
      </c>
      <c r="H7" s="11" t="n">
        <v>15</v>
      </c>
      <c r="I7" s="14" t="n">
        <v>0.05</v>
      </c>
      <c r="J7" s="13" t="n">
        <v>0</v>
      </c>
      <c r="K7" s="15">
        <f>IF(OR(E7="",F7=""),"",MAX(0,MIN(IF(S7="",'Read me'!$B$4,S7),'Read me'!$B$4)-MAX(E7,'Read me'!$B$3)+1))</f>
        <v/>
      </c>
      <c r="L7" s="16">
        <f>IF(K7="","",MAX(0,MIN(F7*(1-I7)/H7*K7/365,F7*(1-I7)-N(J7))))</f>
        <v/>
      </c>
      <c r="M7" s="16">
        <f>IF(L7="","",N(J7)+L7)</f>
        <v/>
      </c>
      <c r="N7" s="16">
        <f>IF(M7="","",F7-M7)</f>
        <v/>
      </c>
      <c r="O7" s="11" t="inlineStr">
        <is>
          <t>Plant and machinery, general</t>
        </is>
      </c>
      <c r="P7" s="17">
        <f>IFERROR(VLOOKUP(O7,'Income-tax block rates'!$A:$B,2,FALSE),"")</f>
        <v/>
      </c>
      <c r="Q7" s="15">
        <f>IF(E7="","",IF(E7&lt;'Read me'!$B$3,"opening",MAX(0,'Read me'!$B$4-E7+1)))</f>
        <v/>
      </c>
      <c r="R7" s="15">
        <f>IF(Q7="","",IF(Q7="opening","in opening WDV",IF(E7&gt;'Read me'!$B$4,"next year",IF(Q7&gt;=180,"full","half"))))</f>
        <v/>
      </c>
      <c r="S7" s="12" t="n"/>
      <c r="T7" s="13" t="n"/>
      <c r="U7" s="16">
        <f>IF(OR(S7="",T7=""),"",T7-N7)</f>
        <v/>
      </c>
    </row>
    <row r="8">
      <c r="A8" s="11" t="inlineStr">
        <is>
          <t>VH-003</t>
        </is>
      </c>
      <c r="B8" s="11" t="inlineStr">
        <is>
          <t>Delivery truck</t>
        </is>
      </c>
      <c r="C8" s="11" t="inlineStr">
        <is>
          <t>Plant 1</t>
        </is>
      </c>
      <c r="D8" s="11" t="inlineStr">
        <is>
          <t>Logistics</t>
        </is>
      </c>
      <c r="E8" s="12" t="n">
        <v>42675</v>
      </c>
      <c r="F8" s="13" t="n">
        <v>2200000</v>
      </c>
      <c r="G8" s="11" t="inlineStr">
        <is>
          <t>Motor buses, lorries and cars, not used for hire</t>
        </is>
      </c>
      <c r="H8" s="11" t="n">
        <v>8</v>
      </c>
      <c r="I8" s="14" t="n">
        <v>0.05</v>
      </c>
      <c r="J8" s="13" t="n">
        <v>2090000</v>
      </c>
      <c r="K8" s="15">
        <f>IF(OR(E8="",F8=""),"",MAX(0,MIN(IF(S8="",'Read me'!$B$4,S8),'Read me'!$B$4)-MAX(E8,'Read me'!$B$3)+1))</f>
        <v/>
      </c>
      <c r="L8" s="16">
        <f>IF(K8="","",MAX(0,MIN(F8*(1-I8)/H8*K8/365,F8*(1-I8)-N(J8))))</f>
        <v/>
      </c>
      <c r="M8" s="16">
        <f>IF(L8="","",N(J8)+L8)</f>
        <v/>
      </c>
      <c r="N8" s="16">
        <f>IF(M8="","",F8-M8)</f>
        <v/>
      </c>
      <c r="O8" s="11" t="inlineStr">
        <is>
          <t>Plant and machinery, general</t>
        </is>
      </c>
      <c r="P8" s="17">
        <f>IFERROR(VLOOKUP(O8,'Income-tax block rates'!$A:$B,2,FALSE),"")</f>
        <v/>
      </c>
      <c r="Q8" s="15">
        <f>IF(E8="","",IF(E8&lt;'Read me'!$B$3,"opening",MAX(0,'Read me'!$B$4-E8+1)))</f>
        <v/>
      </c>
      <c r="R8" s="15">
        <f>IF(Q8="","",IF(Q8="opening","in opening WDV",IF(E8&gt;'Read me'!$B$4,"next year",IF(Q8&gt;=180,"full","half"))))</f>
        <v/>
      </c>
      <c r="S8" s="12" t="n">
        <v>46011</v>
      </c>
      <c r="T8" s="13" t="n">
        <v>450000</v>
      </c>
      <c r="U8" s="16">
        <f>IF(OR(S8="",T8=""),"",T8-N8)</f>
        <v/>
      </c>
    </row>
    <row r="9">
      <c r="A9" s="11" t="n"/>
      <c r="B9" s="11" t="n"/>
      <c r="C9" s="11" t="n"/>
      <c r="D9" s="11" t="n"/>
      <c r="E9" s="12" t="n"/>
      <c r="F9" s="13" t="n"/>
      <c r="G9" s="11" t="n"/>
      <c r="H9" s="11" t="n"/>
      <c r="I9" s="14" t="n"/>
      <c r="J9" s="13" t="n"/>
      <c r="K9" s="15">
        <f>IF(OR(E9="",F9=""),"",MAX(0,MIN(IF(S9="",'Read me'!$B$4,S9),'Read me'!$B$4)-MAX(E9,'Read me'!$B$3)+1))</f>
        <v/>
      </c>
      <c r="L9" s="16">
        <f>IF(K9="","",MAX(0,MIN(F9*(1-I9)/H9*K9/365,F9*(1-I9)-N(J9))))</f>
        <v/>
      </c>
      <c r="M9" s="16">
        <f>IF(L9="","",N(J9)+L9)</f>
        <v/>
      </c>
      <c r="N9" s="16">
        <f>IF(M9="","",F9-M9)</f>
        <v/>
      </c>
      <c r="O9" s="11" t="n"/>
      <c r="P9" s="17">
        <f>IFERROR(VLOOKUP(O9,'Income-tax block rates'!$A:$B,2,FALSE),"")</f>
        <v/>
      </c>
      <c r="Q9" s="15">
        <f>IF(E9="","",IF(E9&lt;'Read me'!$B$3,"opening",MAX(0,'Read me'!$B$4-E9+1)))</f>
        <v/>
      </c>
      <c r="R9" s="15">
        <f>IF(Q9="","",IF(Q9="opening","in opening WDV",IF(E9&gt;'Read me'!$B$4,"next year",IF(Q9&gt;=180,"full","half"))))</f>
        <v/>
      </c>
      <c r="S9" s="12" t="n"/>
      <c r="T9" s="13" t="n"/>
      <c r="U9" s="16">
        <f>IF(OR(S9="",T9=""),"",T9-N9)</f>
        <v/>
      </c>
    </row>
    <row r="10">
      <c r="A10" s="11" t="n"/>
      <c r="B10" s="11" t="n"/>
      <c r="C10" s="11" t="n"/>
      <c r="D10" s="11" t="n"/>
      <c r="E10" s="12" t="n"/>
      <c r="F10" s="13" t="n"/>
      <c r="G10" s="11" t="n"/>
      <c r="H10" s="11" t="n"/>
      <c r="I10" s="14" t="n"/>
      <c r="J10" s="13" t="n"/>
      <c r="K10" s="15">
        <f>IF(OR(E10="",F10=""),"",MAX(0,MIN(IF(S10="",'Read me'!$B$4,S10),'Read me'!$B$4)-MAX(E10,'Read me'!$B$3)+1))</f>
        <v/>
      </c>
      <c r="L10" s="16">
        <f>IF(K10="","",MAX(0,MIN(F10*(1-I10)/H10*K10/365,F10*(1-I10)-N(J10))))</f>
        <v/>
      </c>
      <c r="M10" s="16">
        <f>IF(L10="","",N(J10)+L10)</f>
        <v/>
      </c>
      <c r="N10" s="16">
        <f>IF(M10="","",F10-M10)</f>
        <v/>
      </c>
      <c r="O10" s="11" t="n"/>
      <c r="P10" s="17">
        <f>IFERROR(VLOOKUP(O10,'Income-tax block rates'!$A:$B,2,FALSE),"")</f>
        <v/>
      </c>
      <c r="Q10" s="15">
        <f>IF(E10="","",IF(E10&lt;'Read me'!$B$3,"opening",MAX(0,'Read me'!$B$4-E10+1)))</f>
        <v/>
      </c>
      <c r="R10" s="15">
        <f>IF(Q10="","",IF(Q10="opening","in opening WDV",IF(E10&gt;'Read me'!$B$4,"next year",IF(Q10&gt;=180,"full","half"))))</f>
        <v/>
      </c>
      <c r="S10" s="12" t="n"/>
      <c r="T10" s="13" t="n"/>
      <c r="U10" s="16">
        <f>IF(OR(S10="",T10=""),"",T10-N10)</f>
        <v/>
      </c>
    </row>
    <row r="11">
      <c r="A11" s="11" t="n"/>
      <c r="B11" s="11" t="n"/>
      <c r="C11" s="11" t="n"/>
      <c r="D11" s="11" t="n"/>
      <c r="E11" s="12" t="n"/>
      <c r="F11" s="13" t="n"/>
      <c r="G11" s="11" t="n"/>
      <c r="H11" s="11" t="n"/>
      <c r="I11" s="14" t="n"/>
      <c r="J11" s="13" t="n"/>
      <c r="K11" s="15">
        <f>IF(OR(E11="",F11=""),"",MAX(0,MIN(IF(S11="",'Read me'!$B$4,S11),'Read me'!$B$4)-MAX(E11,'Read me'!$B$3)+1))</f>
        <v/>
      </c>
      <c r="L11" s="16">
        <f>IF(K11="","",MAX(0,MIN(F11*(1-I11)/H11*K11/365,F11*(1-I11)-N(J11))))</f>
        <v/>
      </c>
      <c r="M11" s="16">
        <f>IF(L11="","",N(J11)+L11)</f>
        <v/>
      </c>
      <c r="N11" s="16">
        <f>IF(M11="","",F11-M11)</f>
        <v/>
      </c>
      <c r="O11" s="11" t="n"/>
      <c r="P11" s="17">
        <f>IFERROR(VLOOKUP(O11,'Income-tax block rates'!$A:$B,2,FALSE),"")</f>
        <v/>
      </c>
      <c r="Q11" s="15">
        <f>IF(E11="","",IF(E11&lt;'Read me'!$B$3,"opening",MAX(0,'Read me'!$B$4-E11+1)))</f>
        <v/>
      </c>
      <c r="R11" s="15">
        <f>IF(Q11="","",IF(Q11="opening","in opening WDV",IF(E11&gt;'Read me'!$B$4,"next year",IF(Q11&gt;=180,"full","half"))))</f>
        <v/>
      </c>
      <c r="S11" s="12" t="n"/>
      <c r="T11" s="13" t="n"/>
      <c r="U11" s="16">
        <f>IF(OR(S11="",T11=""),"",T11-N11)</f>
        <v/>
      </c>
    </row>
    <row r="12">
      <c r="A12" s="11" t="n"/>
      <c r="B12" s="11" t="n"/>
      <c r="C12" s="11" t="n"/>
      <c r="D12" s="11" t="n"/>
      <c r="E12" s="12" t="n"/>
      <c r="F12" s="13" t="n"/>
      <c r="G12" s="11" t="n"/>
      <c r="H12" s="11" t="n"/>
      <c r="I12" s="14" t="n"/>
      <c r="J12" s="13" t="n"/>
      <c r="K12" s="15">
        <f>IF(OR(E12="",F12=""),"",MAX(0,MIN(IF(S12="",'Read me'!$B$4,S12),'Read me'!$B$4)-MAX(E12,'Read me'!$B$3)+1))</f>
        <v/>
      </c>
      <c r="L12" s="16">
        <f>IF(K12="","",MAX(0,MIN(F12*(1-I12)/H12*K12/365,F12*(1-I12)-N(J12))))</f>
        <v/>
      </c>
      <c r="M12" s="16">
        <f>IF(L12="","",N(J12)+L12)</f>
        <v/>
      </c>
      <c r="N12" s="16">
        <f>IF(M12="","",F12-M12)</f>
        <v/>
      </c>
      <c r="O12" s="11" t="n"/>
      <c r="P12" s="17">
        <f>IFERROR(VLOOKUP(O12,'Income-tax block rates'!$A:$B,2,FALSE),"")</f>
        <v/>
      </c>
      <c r="Q12" s="15">
        <f>IF(E12="","",IF(E12&lt;'Read me'!$B$3,"opening",MAX(0,'Read me'!$B$4-E12+1)))</f>
        <v/>
      </c>
      <c r="R12" s="15">
        <f>IF(Q12="","",IF(Q12="opening","in opening WDV",IF(E12&gt;'Read me'!$B$4,"next year",IF(Q12&gt;=180,"full","half"))))</f>
        <v/>
      </c>
      <c r="S12" s="12" t="n"/>
      <c r="T12" s="13" t="n"/>
      <c r="U12" s="16">
        <f>IF(OR(S12="",T12=""),"",T12-N12)</f>
        <v/>
      </c>
    </row>
    <row r="13">
      <c r="A13" s="11" t="n"/>
      <c r="B13" s="11" t="n"/>
      <c r="C13" s="11" t="n"/>
      <c r="D13" s="11" t="n"/>
      <c r="E13" s="12" t="n"/>
      <c r="F13" s="13" t="n"/>
      <c r="G13" s="11" t="n"/>
      <c r="H13" s="11" t="n"/>
      <c r="I13" s="14" t="n"/>
      <c r="J13" s="13" t="n"/>
      <c r="K13" s="15">
        <f>IF(OR(E13="",F13=""),"",MAX(0,MIN(IF(S13="",'Read me'!$B$4,S13),'Read me'!$B$4)-MAX(E13,'Read me'!$B$3)+1))</f>
        <v/>
      </c>
      <c r="L13" s="16">
        <f>IF(K13="","",MAX(0,MIN(F13*(1-I13)/H13*K13/365,F13*(1-I13)-N(J13))))</f>
        <v/>
      </c>
      <c r="M13" s="16">
        <f>IF(L13="","",N(J13)+L13)</f>
        <v/>
      </c>
      <c r="N13" s="16">
        <f>IF(M13="","",F13-M13)</f>
        <v/>
      </c>
      <c r="O13" s="11" t="n"/>
      <c r="P13" s="17">
        <f>IFERROR(VLOOKUP(O13,'Income-tax block rates'!$A:$B,2,FALSE),"")</f>
        <v/>
      </c>
      <c r="Q13" s="15">
        <f>IF(E13="","",IF(E13&lt;'Read me'!$B$3,"opening",MAX(0,'Read me'!$B$4-E13+1)))</f>
        <v/>
      </c>
      <c r="R13" s="15">
        <f>IF(Q13="","",IF(Q13="opening","in opening WDV",IF(E13&gt;'Read me'!$B$4,"next year",IF(Q13&gt;=180,"full","half"))))</f>
        <v/>
      </c>
      <c r="S13" s="12" t="n"/>
      <c r="T13" s="13" t="n"/>
      <c r="U13" s="16">
        <f>IF(OR(S13="",T13=""),"",T13-N13)</f>
        <v/>
      </c>
    </row>
    <row r="14">
      <c r="A14" s="11" t="n"/>
      <c r="B14" s="11" t="n"/>
      <c r="C14" s="11" t="n"/>
      <c r="D14" s="11" t="n"/>
      <c r="E14" s="12" t="n"/>
      <c r="F14" s="13" t="n"/>
      <c r="G14" s="11" t="n"/>
      <c r="H14" s="11" t="n"/>
      <c r="I14" s="14" t="n"/>
      <c r="J14" s="13" t="n"/>
      <c r="K14" s="15">
        <f>IF(OR(E14="",F14=""),"",MAX(0,MIN(IF(S14="",'Read me'!$B$4,S14),'Read me'!$B$4)-MAX(E14,'Read me'!$B$3)+1))</f>
        <v/>
      </c>
      <c r="L14" s="16">
        <f>IF(K14="","",MAX(0,MIN(F14*(1-I14)/H14*K14/365,F14*(1-I14)-N(J14))))</f>
        <v/>
      </c>
      <c r="M14" s="16">
        <f>IF(L14="","",N(J14)+L14)</f>
        <v/>
      </c>
      <c r="N14" s="16">
        <f>IF(M14="","",F14-M14)</f>
        <v/>
      </c>
      <c r="O14" s="11" t="n"/>
      <c r="P14" s="17">
        <f>IFERROR(VLOOKUP(O14,'Income-tax block rates'!$A:$B,2,FALSE),"")</f>
        <v/>
      </c>
      <c r="Q14" s="15">
        <f>IF(E14="","",IF(E14&lt;'Read me'!$B$3,"opening",MAX(0,'Read me'!$B$4-E14+1)))</f>
        <v/>
      </c>
      <c r="R14" s="15">
        <f>IF(Q14="","",IF(Q14="opening","in opening WDV",IF(E14&gt;'Read me'!$B$4,"next year",IF(Q14&gt;=180,"full","half"))))</f>
        <v/>
      </c>
      <c r="S14" s="12" t="n"/>
      <c r="T14" s="13" t="n"/>
      <c r="U14" s="16">
        <f>IF(OR(S14="",T14=""),"",T14-N14)</f>
        <v/>
      </c>
    </row>
    <row r="15">
      <c r="A15" s="11" t="n"/>
      <c r="B15" s="11" t="n"/>
      <c r="C15" s="11" t="n"/>
      <c r="D15" s="11" t="n"/>
      <c r="E15" s="12" t="n"/>
      <c r="F15" s="13" t="n"/>
      <c r="G15" s="11" t="n"/>
      <c r="H15" s="11" t="n"/>
      <c r="I15" s="14" t="n"/>
      <c r="J15" s="13" t="n"/>
      <c r="K15" s="15">
        <f>IF(OR(E15="",F15=""),"",MAX(0,MIN(IF(S15="",'Read me'!$B$4,S15),'Read me'!$B$4)-MAX(E15,'Read me'!$B$3)+1))</f>
        <v/>
      </c>
      <c r="L15" s="16">
        <f>IF(K15="","",MAX(0,MIN(F15*(1-I15)/H15*K15/365,F15*(1-I15)-N(J15))))</f>
        <v/>
      </c>
      <c r="M15" s="16">
        <f>IF(L15="","",N(J15)+L15)</f>
        <v/>
      </c>
      <c r="N15" s="16">
        <f>IF(M15="","",F15-M15)</f>
        <v/>
      </c>
      <c r="O15" s="11" t="n"/>
      <c r="P15" s="17">
        <f>IFERROR(VLOOKUP(O15,'Income-tax block rates'!$A:$B,2,FALSE),"")</f>
        <v/>
      </c>
      <c r="Q15" s="15">
        <f>IF(E15="","",IF(E15&lt;'Read me'!$B$3,"opening",MAX(0,'Read me'!$B$4-E15+1)))</f>
        <v/>
      </c>
      <c r="R15" s="15">
        <f>IF(Q15="","",IF(Q15="opening","in opening WDV",IF(E15&gt;'Read me'!$B$4,"next year",IF(Q15&gt;=180,"full","half"))))</f>
        <v/>
      </c>
      <c r="S15" s="12" t="n"/>
      <c r="T15" s="13" t="n"/>
      <c r="U15" s="16">
        <f>IF(OR(S15="",T15=""),"",T15-N15)</f>
        <v/>
      </c>
    </row>
    <row r="16">
      <c r="A16" s="11" t="n"/>
      <c r="B16" s="11" t="n"/>
      <c r="C16" s="11" t="n"/>
      <c r="D16" s="11" t="n"/>
      <c r="E16" s="12" t="n"/>
      <c r="F16" s="13" t="n"/>
      <c r="G16" s="11" t="n"/>
      <c r="H16" s="11" t="n"/>
      <c r="I16" s="14" t="n"/>
      <c r="J16" s="13" t="n"/>
      <c r="K16" s="15">
        <f>IF(OR(E16="",F16=""),"",MAX(0,MIN(IF(S16="",'Read me'!$B$4,S16),'Read me'!$B$4)-MAX(E16,'Read me'!$B$3)+1))</f>
        <v/>
      </c>
      <c r="L16" s="16">
        <f>IF(K16="","",MAX(0,MIN(F16*(1-I16)/H16*K16/365,F16*(1-I16)-N(J16))))</f>
        <v/>
      </c>
      <c r="M16" s="16">
        <f>IF(L16="","",N(J16)+L16)</f>
        <v/>
      </c>
      <c r="N16" s="16">
        <f>IF(M16="","",F16-M16)</f>
        <v/>
      </c>
      <c r="O16" s="11" t="n"/>
      <c r="P16" s="17">
        <f>IFERROR(VLOOKUP(O16,'Income-tax block rates'!$A:$B,2,FALSE),"")</f>
        <v/>
      </c>
      <c r="Q16" s="15">
        <f>IF(E16="","",IF(E16&lt;'Read me'!$B$3,"opening",MAX(0,'Read me'!$B$4-E16+1)))</f>
        <v/>
      </c>
      <c r="R16" s="15">
        <f>IF(Q16="","",IF(Q16="opening","in opening WDV",IF(E16&gt;'Read me'!$B$4,"next year",IF(Q16&gt;=180,"full","half"))))</f>
        <v/>
      </c>
      <c r="S16" s="12" t="n"/>
      <c r="T16" s="13" t="n"/>
      <c r="U16" s="16">
        <f>IF(OR(S16="",T16=""),"",T16-N16)</f>
        <v/>
      </c>
    </row>
    <row r="17">
      <c r="A17" s="11" t="n"/>
      <c r="B17" s="11" t="n"/>
      <c r="C17" s="11" t="n"/>
      <c r="D17" s="11" t="n"/>
      <c r="E17" s="12" t="n"/>
      <c r="F17" s="13" t="n"/>
      <c r="G17" s="11" t="n"/>
      <c r="H17" s="11" t="n"/>
      <c r="I17" s="14" t="n"/>
      <c r="J17" s="13" t="n"/>
      <c r="K17" s="15">
        <f>IF(OR(E17="",F17=""),"",MAX(0,MIN(IF(S17="",'Read me'!$B$4,S17),'Read me'!$B$4)-MAX(E17,'Read me'!$B$3)+1))</f>
        <v/>
      </c>
      <c r="L17" s="16">
        <f>IF(K17="","",MAX(0,MIN(F17*(1-I17)/H17*K17/365,F17*(1-I17)-N(J17))))</f>
        <v/>
      </c>
      <c r="M17" s="16">
        <f>IF(L17="","",N(J17)+L17)</f>
        <v/>
      </c>
      <c r="N17" s="16">
        <f>IF(M17="","",F17-M17)</f>
        <v/>
      </c>
      <c r="O17" s="11" t="n"/>
      <c r="P17" s="17">
        <f>IFERROR(VLOOKUP(O17,'Income-tax block rates'!$A:$B,2,FALSE),"")</f>
        <v/>
      </c>
      <c r="Q17" s="15">
        <f>IF(E17="","",IF(E17&lt;'Read me'!$B$3,"opening",MAX(0,'Read me'!$B$4-E17+1)))</f>
        <v/>
      </c>
      <c r="R17" s="15">
        <f>IF(Q17="","",IF(Q17="opening","in opening WDV",IF(E17&gt;'Read me'!$B$4,"next year",IF(Q17&gt;=180,"full","half"))))</f>
        <v/>
      </c>
      <c r="S17" s="12" t="n"/>
      <c r="T17" s="13" t="n"/>
      <c r="U17" s="16">
        <f>IF(OR(S17="",T17=""),"",T17-N17)</f>
        <v/>
      </c>
    </row>
    <row r="18">
      <c r="A18" s="11" t="n"/>
      <c r="B18" s="11" t="n"/>
      <c r="C18" s="11" t="n"/>
      <c r="D18" s="11" t="n"/>
      <c r="E18" s="12" t="n"/>
      <c r="F18" s="13" t="n"/>
      <c r="G18" s="11" t="n"/>
      <c r="H18" s="11" t="n"/>
      <c r="I18" s="14" t="n"/>
      <c r="J18" s="13" t="n"/>
      <c r="K18" s="15">
        <f>IF(OR(E18="",F18=""),"",MAX(0,MIN(IF(S18="",'Read me'!$B$4,S18),'Read me'!$B$4)-MAX(E18,'Read me'!$B$3)+1))</f>
        <v/>
      </c>
      <c r="L18" s="16">
        <f>IF(K18="","",MAX(0,MIN(F18*(1-I18)/H18*K18/365,F18*(1-I18)-N(J18))))</f>
        <v/>
      </c>
      <c r="M18" s="16">
        <f>IF(L18="","",N(J18)+L18)</f>
        <v/>
      </c>
      <c r="N18" s="16">
        <f>IF(M18="","",F18-M18)</f>
        <v/>
      </c>
      <c r="O18" s="11" t="n"/>
      <c r="P18" s="17">
        <f>IFERROR(VLOOKUP(O18,'Income-tax block rates'!$A:$B,2,FALSE),"")</f>
        <v/>
      </c>
      <c r="Q18" s="15">
        <f>IF(E18="","",IF(E18&lt;'Read me'!$B$3,"opening",MAX(0,'Read me'!$B$4-E18+1)))</f>
        <v/>
      </c>
      <c r="R18" s="15">
        <f>IF(Q18="","",IF(Q18="opening","in opening WDV",IF(E18&gt;'Read me'!$B$4,"next year",IF(Q18&gt;=180,"full","half"))))</f>
        <v/>
      </c>
      <c r="S18" s="12" t="n"/>
      <c r="T18" s="13" t="n"/>
      <c r="U18" s="16">
        <f>IF(OR(S18="",T18=""),"",T18-N18)</f>
        <v/>
      </c>
    </row>
    <row r="19">
      <c r="A19" s="11" t="n"/>
      <c r="B19" s="11" t="n"/>
      <c r="C19" s="11" t="n"/>
      <c r="D19" s="11" t="n"/>
      <c r="E19" s="12" t="n"/>
      <c r="F19" s="13" t="n"/>
      <c r="G19" s="11" t="n"/>
      <c r="H19" s="11" t="n"/>
      <c r="I19" s="14" t="n"/>
      <c r="J19" s="13" t="n"/>
      <c r="K19" s="15">
        <f>IF(OR(E19="",F19=""),"",MAX(0,MIN(IF(S19="",'Read me'!$B$4,S19),'Read me'!$B$4)-MAX(E19,'Read me'!$B$3)+1))</f>
        <v/>
      </c>
      <c r="L19" s="16">
        <f>IF(K19="","",MAX(0,MIN(F19*(1-I19)/H19*K19/365,F19*(1-I19)-N(J19))))</f>
        <v/>
      </c>
      <c r="M19" s="16">
        <f>IF(L19="","",N(J19)+L19)</f>
        <v/>
      </c>
      <c r="N19" s="16">
        <f>IF(M19="","",F19-M19)</f>
        <v/>
      </c>
      <c r="O19" s="11" t="n"/>
      <c r="P19" s="17">
        <f>IFERROR(VLOOKUP(O19,'Income-tax block rates'!$A:$B,2,FALSE),"")</f>
        <v/>
      </c>
      <c r="Q19" s="15">
        <f>IF(E19="","",IF(E19&lt;'Read me'!$B$3,"opening",MAX(0,'Read me'!$B$4-E19+1)))</f>
        <v/>
      </c>
      <c r="R19" s="15">
        <f>IF(Q19="","",IF(Q19="opening","in opening WDV",IF(E19&gt;'Read me'!$B$4,"next year",IF(Q19&gt;=180,"full","half"))))</f>
        <v/>
      </c>
      <c r="S19" s="12" t="n"/>
      <c r="T19" s="13" t="n"/>
      <c r="U19" s="16">
        <f>IF(OR(S19="",T19=""),"",T19-N19)</f>
        <v/>
      </c>
    </row>
    <row r="20">
      <c r="A20" s="11" t="n"/>
      <c r="B20" s="11" t="n"/>
      <c r="C20" s="11" t="n"/>
      <c r="D20" s="11" t="n"/>
      <c r="E20" s="12" t="n"/>
      <c r="F20" s="13" t="n"/>
      <c r="G20" s="11" t="n"/>
      <c r="H20" s="11" t="n"/>
      <c r="I20" s="14" t="n"/>
      <c r="J20" s="13" t="n"/>
      <c r="K20" s="15">
        <f>IF(OR(E20="",F20=""),"",MAX(0,MIN(IF(S20="",'Read me'!$B$4,S20),'Read me'!$B$4)-MAX(E20,'Read me'!$B$3)+1))</f>
        <v/>
      </c>
      <c r="L20" s="16">
        <f>IF(K20="","",MAX(0,MIN(F20*(1-I20)/H20*K20/365,F20*(1-I20)-N(J20))))</f>
        <v/>
      </c>
      <c r="M20" s="16">
        <f>IF(L20="","",N(J20)+L20)</f>
        <v/>
      </c>
      <c r="N20" s="16">
        <f>IF(M20="","",F20-M20)</f>
        <v/>
      </c>
      <c r="O20" s="11" t="n"/>
      <c r="P20" s="17">
        <f>IFERROR(VLOOKUP(O20,'Income-tax block rates'!$A:$B,2,FALSE),"")</f>
        <v/>
      </c>
      <c r="Q20" s="15">
        <f>IF(E20="","",IF(E20&lt;'Read me'!$B$3,"opening",MAX(0,'Read me'!$B$4-E20+1)))</f>
        <v/>
      </c>
      <c r="R20" s="15">
        <f>IF(Q20="","",IF(Q20="opening","in opening WDV",IF(E20&gt;'Read me'!$B$4,"next year",IF(Q20&gt;=180,"full","half"))))</f>
        <v/>
      </c>
      <c r="S20" s="12" t="n"/>
      <c r="T20" s="13" t="n"/>
      <c r="U20" s="16">
        <f>IF(OR(S20="",T20=""),"",T20-N20)</f>
        <v/>
      </c>
    </row>
    <row r="21">
      <c r="A21" s="11" t="n"/>
      <c r="B21" s="11" t="n"/>
      <c r="C21" s="11" t="n"/>
      <c r="D21" s="11" t="n"/>
      <c r="E21" s="12" t="n"/>
      <c r="F21" s="13" t="n"/>
      <c r="G21" s="11" t="n"/>
      <c r="H21" s="11" t="n"/>
      <c r="I21" s="14" t="n"/>
      <c r="J21" s="13" t="n"/>
      <c r="K21" s="15">
        <f>IF(OR(E21="",F21=""),"",MAX(0,MIN(IF(S21="",'Read me'!$B$4,S21),'Read me'!$B$4)-MAX(E21,'Read me'!$B$3)+1))</f>
        <v/>
      </c>
      <c r="L21" s="16">
        <f>IF(K21="","",MAX(0,MIN(F21*(1-I21)/H21*K21/365,F21*(1-I21)-N(J21))))</f>
        <v/>
      </c>
      <c r="M21" s="16">
        <f>IF(L21="","",N(J21)+L21)</f>
        <v/>
      </c>
      <c r="N21" s="16">
        <f>IF(M21="","",F21-M21)</f>
        <v/>
      </c>
      <c r="O21" s="11" t="n"/>
      <c r="P21" s="17">
        <f>IFERROR(VLOOKUP(O21,'Income-tax block rates'!$A:$B,2,FALSE),"")</f>
        <v/>
      </c>
      <c r="Q21" s="15">
        <f>IF(E21="","",IF(E21&lt;'Read me'!$B$3,"opening",MAX(0,'Read me'!$B$4-E21+1)))</f>
        <v/>
      </c>
      <c r="R21" s="15">
        <f>IF(Q21="","",IF(Q21="opening","in opening WDV",IF(E21&gt;'Read me'!$B$4,"next year",IF(Q21&gt;=180,"full","half"))))</f>
        <v/>
      </c>
      <c r="S21" s="12" t="n"/>
      <c r="T21" s="13" t="n"/>
      <c r="U21" s="16">
        <f>IF(OR(S21="",T21=""),"",T21-N21)</f>
        <v/>
      </c>
    </row>
    <row r="22">
      <c r="A22" s="11" t="n"/>
      <c r="B22" s="11" t="n"/>
      <c r="C22" s="11" t="n"/>
      <c r="D22" s="11" t="n"/>
      <c r="E22" s="12" t="n"/>
      <c r="F22" s="13" t="n"/>
      <c r="G22" s="11" t="n"/>
      <c r="H22" s="11" t="n"/>
      <c r="I22" s="14" t="n"/>
      <c r="J22" s="13" t="n"/>
      <c r="K22" s="15">
        <f>IF(OR(E22="",F22=""),"",MAX(0,MIN(IF(S22="",'Read me'!$B$4,S22),'Read me'!$B$4)-MAX(E22,'Read me'!$B$3)+1))</f>
        <v/>
      </c>
      <c r="L22" s="16">
        <f>IF(K22="","",MAX(0,MIN(F22*(1-I22)/H22*K22/365,F22*(1-I22)-N(J22))))</f>
        <v/>
      </c>
      <c r="M22" s="16">
        <f>IF(L22="","",N(J22)+L22)</f>
        <v/>
      </c>
      <c r="N22" s="16">
        <f>IF(M22="","",F22-M22)</f>
        <v/>
      </c>
      <c r="O22" s="11" t="n"/>
      <c r="P22" s="17">
        <f>IFERROR(VLOOKUP(O22,'Income-tax block rates'!$A:$B,2,FALSE),"")</f>
        <v/>
      </c>
      <c r="Q22" s="15">
        <f>IF(E22="","",IF(E22&lt;'Read me'!$B$3,"opening",MAX(0,'Read me'!$B$4-E22+1)))</f>
        <v/>
      </c>
      <c r="R22" s="15">
        <f>IF(Q22="","",IF(Q22="opening","in opening WDV",IF(E22&gt;'Read me'!$B$4,"next year",IF(Q22&gt;=180,"full","half"))))</f>
        <v/>
      </c>
      <c r="S22" s="12" t="n"/>
      <c r="T22" s="13" t="n"/>
      <c r="U22" s="16">
        <f>IF(OR(S22="",T22=""),"",T22-N22)</f>
        <v/>
      </c>
    </row>
    <row r="23">
      <c r="A23" s="11" t="n"/>
      <c r="B23" s="11" t="n"/>
      <c r="C23" s="11" t="n"/>
      <c r="D23" s="11" t="n"/>
      <c r="E23" s="12" t="n"/>
      <c r="F23" s="13" t="n"/>
      <c r="G23" s="11" t="n"/>
      <c r="H23" s="11" t="n"/>
      <c r="I23" s="14" t="n"/>
      <c r="J23" s="13" t="n"/>
      <c r="K23" s="15">
        <f>IF(OR(E23="",F23=""),"",MAX(0,MIN(IF(S23="",'Read me'!$B$4,S23),'Read me'!$B$4)-MAX(E23,'Read me'!$B$3)+1))</f>
        <v/>
      </c>
      <c r="L23" s="16">
        <f>IF(K23="","",MAX(0,MIN(F23*(1-I23)/H23*K23/365,F23*(1-I23)-N(J23))))</f>
        <v/>
      </c>
      <c r="M23" s="16">
        <f>IF(L23="","",N(J23)+L23)</f>
        <v/>
      </c>
      <c r="N23" s="16">
        <f>IF(M23="","",F23-M23)</f>
        <v/>
      </c>
      <c r="O23" s="11" t="n"/>
      <c r="P23" s="17">
        <f>IFERROR(VLOOKUP(O23,'Income-tax block rates'!$A:$B,2,FALSE),"")</f>
        <v/>
      </c>
      <c r="Q23" s="15">
        <f>IF(E23="","",IF(E23&lt;'Read me'!$B$3,"opening",MAX(0,'Read me'!$B$4-E23+1)))</f>
        <v/>
      </c>
      <c r="R23" s="15">
        <f>IF(Q23="","",IF(Q23="opening","in opening WDV",IF(E23&gt;'Read me'!$B$4,"next year",IF(Q23&gt;=180,"full","half"))))</f>
        <v/>
      </c>
      <c r="S23" s="12" t="n"/>
      <c r="T23" s="13" t="n"/>
      <c r="U23" s="16">
        <f>IF(OR(S23="",T23=""),"",T23-N23)</f>
        <v/>
      </c>
    </row>
    <row r="24">
      <c r="A24" s="11" t="n"/>
      <c r="B24" s="11" t="n"/>
      <c r="C24" s="11" t="n"/>
      <c r="D24" s="11" t="n"/>
      <c r="E24" s="12" t="n"/>
      <c r="F24" s="13" t="n"/>
      <c r="G24" s="11" t="n"/>
      <c r="H24" s="11" t="n"/>
      <c r="I24" s="14" t="n"/>
      <c r="J24" s="13" t="n"/>
      <c r="K24" s="15">
        <f>IF(OR(E24="",F24=""),"",MAX(0,MIN(IF(S24="",'Read me'!$B$4,S24),'Read me'!$B$4)-MAX(E24,'Read me'!$B$3)+1))</f>
        <v/>
      </c>
      <c r="L24" s="16">
        <f>IF(K24="","",MAX(0,MIN(F24*(1-I24)/H24*K24/365,F24*(1-I24)-N(J24))))</f>
        <v/>
      </c>
      <c r="M24" s="16">
        <f>IF(L24="","",N(J24)+L24)</f>
        <v/>
      </c>
      <c r="N24" s="16">
        <f>IF(M24="","",F24-M24)</f>
        <v/>
      </c>
      <c r="O24" s="11" t="n"/>
      <c r="P24" s="17">
        <f>IFERROR(VLOOKUP(O24,'Income-tax block rates'!$A:$B,2,FALSE),"")</f>
        <v/>
      </c>
      <c r="Q24" s="15">
        <f>IF(E24="","",IF(E24&lt;'Read me'!$B$3,"opening",MAX(0,'Read me'!$B$4-E24+1)))</f>
        <v/>
      </c>
      <c r="R24" s="15">
        <f>IF(Q24="","",IF(Q24="opening","in opening WDV",IF(E24&gt;'Read me'!$B$4,"next year",IF(Q24&gt;=180,"full","half"))))</f>
        <v/>
      </c>
      <c r="S24" s="12" t="n"/>
      <c r="T24" s="13" t="n"/>
      <c r="U24" s="16">
        <f>IF(OR(S24="",T24=""),"",T24-N24)</f>
        <v/>
      </c>
    </row>
    <row r="25">
      <c r="A25" s="11" t="n"/>
      <c r="B25" s="11" t="n"/>
      <c r="C25" s="11" t="n"/>
      <c r="D25" s="11" t="n"/>
      <c r="E25" s="12" t="n"/>
      <c r="F25" s="13" t="n"/>
      <c r="G25" s="11" t="n"/>
      <c r="H25" s="11" t="n"/>
      <c r="I25" s="14" t="n"/>
      <c r="J25" s="13" t="n"/>
      <c r="K25" s="15">
        <f>IF(OR(E25="",F25=""),"",MAX(0,MIN(IF(S25="",'Read me'!$B$4,S25),'Read me'!$B$4)-MAX(E25,'Read me'!$B$3)+1))</f>
        <v/>
      </c>
      <c r="L25" s="16">
        <f>IF(K25="","",MAX(0,MIN(F25*(1-I25)/H25*K25/365,F25*(1-I25)-N(J25))))</f>
        <v/>
      </c>
      <c r="M25" s="16">
        <f>IF(L25="","",N(J25)+L25)</f>
        <v/>
      </c>
      <c r="N25" s="16">
        <f>IF(M25="","",F25-M25)</f>
        <v/>
      </c>
      <c r="O25" s="11" t="n"/>
      <c r="P25" s="17">
        <f>IFERROR(VLOOKUP(O25,'Income-tax block rates'!$A:$B,2,FALSE),"")</f>
        <v/>
      </c>
      <c r="Q25" s="15">
        <f>IF(E25="","",IF(E25&lt;'Read me'!$B$3,"opening",MAX(0,'Read me'!$B$4-E25+1)))</f>
        <v/>
      </c>
      <c r="R25" s="15">
        <f>IF(Q25="","",IF(Q25="opening","in opening WDV",IF(E25&gt;'Read me'!$B$4,"next year",IF(Q25&gt;=180,"full","half"))))</f>
        <v/>
      </c>
      <c r="S25" s="12" t="n"/>
      <c r="T25" s="13" t="n"/>
      <c r="U25" s="16">
        <f>IF(OR(S25="",T25=""),"",T25-N25)</f>
        <v/>
      </c>
    </row>
    <row r="26">
      <c r="A26" s="11" t="n"/>
      <c r="B26" s="11" t="n"/>
      <c r="C26" s="11" t="n"/>
      <c r="D26" s="11" t="n"/>
      <c r="E26" s="12" t="n"/>
      <c r="F26" s="13" t="n"/>
      <c r="G26" s="11" t="n"/>
      <c r="H26" s="11" t="n"/>
      <c r="I26" s="14" t="n"/>
      <c r="J26" s="13" t="n"/>
      <c r="K26" s="15">
        <f>IF(OR(E26="",F26=""),"",MAX(0,MIN(IF(S26="",'Read me'!$B$4,S26),'Read me'!$B$4)-MAX(E26,'Read me'!$B$3)+1))</f>
        <v/>
      </c>
      <c r="L26" s="16">
        <f>IF(K26="","",MAX(0,MIN(F26*(1-I26)/H26*K26/365,F26*(1-I26)-N(J26))))</f>
        <v/>
      </c>
      <c r="M26" s="16">
        <f>IF(L26="","",N(J26)+L26)</f>
        <v/>
      </c>
      <c r="N26" s="16">
        <f>IF(M26="","",F26-M26)</f>
        <v/>
      </c>
      <c r="O26" s="11" t="n"/>
      <c r="P26" s="17">
        <f>IFERROR(VLOOKUP(O26,'Income-tax block rates'!$A:$B,2,FALSE),"")</f>
        <v/>
      </c>
      <c r="Q26" s="15">
        <f>IF(E26="","",IF(E26&lt;'Read me'!$B$3,"opening",MAX(0,'Read me'!$B$4-E26+1)))</f>
        <v/>
      </c>
      <c r="R26" s="15">
        <f>IF(Q26="","",IF(Q26="opening","in opening WDV",IF(E26&gt;'Read me'!$B$4,"next year",IF(Q26&gt;=180,"full","half"))))</f>
        <v/>
      </c>
      <c r="S26" s="12" t="n"/>
      <c r="T26" s="13" t="n"/>
      <c r="U26" s="16">
        <f>IF(OR(S26="",T26=""),"",T26-N26)</f>
        <v/>
      </c>
    </row>
    <row r="27">
      <c r="A27" s="11" t="n"/>
      <c r="B27" s="11" t="n"/>
      <c r="C27" s="11" t="n"/>
      <c r="D27" s="11" t="n"/>
      <c r="E27" s="12" t="n"/>
      <c r="F27" s="13" t="n"/>
      <c r="G27" s="11" t="n"/>
      <c r="H27" s="11" t="n"/>
      <c r="I27" s="14" t="n"/>
      <c r="J27" s="13" t="n"/>
      <c r="K27" s="15">
        <f>IF(OR(E27="",F27=""),"",MAX(0,MIN(IF(S27="",'Read me'!$B$4,S27),'Read me'!$B$4)-MAX(E27,'Read me'!$B$3)+1))</f>
        <v/>
      </c>
      <c r="L27" s="16">
        <f>IF(K27="","",MAX(0,MIN(F27*(1-I27)/H27*K27/365,F27*(1-I27)-N(J27))))</f>
        <v/>
      </c>
      <c r="M27" s="16">
        <f>IF(L27="","",N(J27)+L27)</f>
        <v/>
      </c>
      <c r="N27" s="16">
        <f>IF(M27="","",F27-M27)</f>
        <v/>
      </c>
      <c r="O27" s="11" t="n"/>
      <c r="P27" s="17">
        <f>IFERROR(VLOOKUP(O27,'Income-tax block rates'!$A:$B,2,FALSE),"")</f>
        <v/>
      </c>
      <c r="Q27" s="15">
        <f>IF(E27="","",IF(E27&lt;'Read me'!$B$3,"opening",MAX(0,'Read me'!$B$4-E27+1)))</f>
        <v/>
      </c>
      <c r="R27" s="15">
        <f>IF(Q27="","",IF(Q27="opening","in opening WDV",IF(E27&gt;'Read me'!$B$4,"next year",IF(Q27&gt;=180,"full","half"))))</f>
        <v/>
      </c>
      <c r="S27" s="12" t="n"/>
      <c r="T27" s="13" t="n"/>
      <c r="U27" s="16">
        <f>IF(OR(S27="",T27=""),"",T27-N27)</f>
        <v/>
      </c>
    </row>
    <row r="28">
      <c r="A28" s="11" t="n"/>
      <c r="B28" s="11" t="n"/>
      <c r="C28" s="11" t="n"/>
      <c r="D28" s="11" t="n"/>
      <c r="E28" s="12" t="n"/>
      <c r="F28" s="13" t="n"/>
      <c r="G28" s="11" t="n"/>
      <c r="H28" s="11" t="n"/>
      <c r="I28" s="14" t="n"/>
      <c r="J28" s="13" t="n"/>
      <c r="K28" s="15">
        <f>IF(OR(E28="",F28=""),"",MAX(0,MIN(IF(S28="",'Read me'!$B$4,S28),'Read me'!$B$4)-MAX(E28,'Read me'!$B$3)+1))</f>
        <v/>
      </c>
      <c r="L28" s="16">
        <f>IF(K28="","",MAX(0,MIN(F28*(1-I28)/H28*K28/365,F28*(1-I28)-N(J28))))</f>
        <v/>
      </c>
      <c r="M28" s="16">
        <f>IF(L28="","",N(J28)+L28)</f>
        <v/>
      </c>
      <c r="N28" s="16">
        <f>IF(M28="","",F28-M28)</f>
        <v/>
      </c>
      <c r="O28" s="11" t="n"/>
      <c r="P28" s="17">
        <f>IFERROR(VLOOKUP(O28,'Income-tax block rates'!$A:$B,2,FALSE),"")</f>
        <v/>
      </c>
      <c r="Q28" s="15">
        <f>IF(E28="","",IF(E28&lt;'Read me'!$B$3,"opening",MAX(0,'Read me'!$B$4-E28+1)))</f>
        <v/>
      </c>
      <c r="R28" s="15">
        <f>IF(Q28="","",IF(Q28="opening","in opening WDV",IF(E28&gt;'Read me'!$B$4,"next year",IF(Q28&gt;=180,"full","half"))))</f>
        <v/>
      </c>
      <c r="S28" s="12" t="n"/>
      <c r="T28" s="13" t="n"/>
      <c r="U28" s="16">
        <f>IF(OR(S28="",T28=""),"",T28-N28)</f>
        <v/>
      </c>
    </row>
    <row r="29">
      <c r="A29" s="11" t="n"/>
      <c r="B29" s="11" t="n"/>
      <c r="C29" s="11" t="n"/>
      <c r="D29" s="11" t="n"/>
      <c r="E29" s="12" t="n"/>
      <c r="F29" s="13" t="n"/>
      <c r="G29" s="11" t="n"/>
      <c r="H29" s="11" t="n"/>
      <c r="I29" s="14" t="n"/>
      <c r="J29" s="13" t="n"/>
      <c r="K29" s="15">
        <f>IF(OR(E29="",F29=""),"",MAX(0,MIN(IF(S29="",'Read me'!$B$4,S29),'Read me'!$B$4)-MAX(E29,'Read me'!$B$3)+1))</f>
        <v/>
      </c>
      <c r="L29" s="16">
        <f>IF(K29="","",MAX(0,MIN(F29*(1-I29)/H29*K29/365,F29*(1-I29)-N(J29))))</f>
        <v/>
      </c>
      <c r="M29" s="16">
        <f>IF(L29="","",N(J29)+L29)</f>
        <v/>
      </c>
      <c r="N29" s="16">
        <f>IF(M29="","",F29-M29)</f>
        <v/>
      </c>
      <c r="O29" s="11" t="n"/>
      <c r="P29" s="17">
        <f>IFERROR(VLOOKUP(O29,'Income-tax block rates'!$A:$B,2,FALSE),"")</f>
        <v/>
      </c>
      <c r="Q29" s="15">
        <f>IF(E29="","",IF(E29&lt;'Read me'!$B$3,"opening",MAX(0,'Read me'!$B$4-E29+1)))</f>
        <v/>
      </c>
      <c r="R29" s="15">
        <f>IF(Q29="","",IF(Q29="opening","in opening WDV",IF(E29&gt;'Read me'!$B$4,"next year",IF(Q29&gt;=180,"full","half"))))</f>
        <v/>
      </c>
      <c r="S29" s="12" t="n"/>
      <c r="T29" s="13" t="n"/>
      <c r="U29" s="16">
        <f>IF(OR(S29="",T29=""),"",T29-N29)</f>
        <v/>
      </c>
    </row>
    <row r="30">
      <c r="A30" s="11" t="n"/>
      <c r="B30" s="11" t="n"/>
      <c r="C30" s="11" t="n"/>
      <c r="D30" s="11" t="n"/>
      <c r="E30" s="12" t="n"/>
      <c r="F30" s="13" t="n"/>
      <c r="G30" s="11" t="n"/>
      <c r="H30" s="11" t="n"/>
      <c r="I30" s="14" t="n"/>
      <c r="J30" s="13" t="n"/>
      <c r="K30" s="15">
        <f>IF(OR(E30="",F30=""),"",MAX(0,MIN(IF(S30="",'Read me'!$B$4,S30),'Read me'!$B$4)-MAX(E30,'Read me'!$B$3)+1))</f>
        <v/>
      </c>
      <c r="L30" s="16">
        <f>IF(K30="","",MAX(0,MIN(F30*(1-I30)/H30*K30/365,F30*(1-I30)-N(J30))))</f>
        <v/>
      </c>
      <c r="M30" s="16">
        <f>IF(L30="","",N(J30)+L30)</f>
        <v/>
      </c>
      <c r="N30" s="16">
        <f>IF(M30="","",F30-M30)</f>
        <v/>
      </c>
      <c r="O30" s="11" t="n"/>
      <c r="P30" s="17">
        <f>IFERROR(VLOOKUP(O30,'Income-tax block rates'!$A:$B,2,FALSE),"")</f>
        <v/>
      </c>
      <c r="Q30" s="15">
        <f>IF(E30="","",IF(E30&lt;'Read me'!$B$3,"opening",MAX(0,'Read me'!$B$4-E30+1)))</f>
        <v/>
      </c>
      <c r="R30" s="15">
        <f>IF(Q30="","",IF(Q30="opening","in opening WDV",IF(E30&gt;'Read me'!$B$4,"next year",IF(Q30&gt;=180,"full","half"))))</f>
        <v/>
      </c>
      <c r="S30" s="12" t="n"/>
      <c r="T30" s="13" t="n"/>
      <c r="U30" s="16">
        <f>IF(OR(S30="",T30=""),"",T30-N30)</f>
        <v/>
      </c>
    </row>
    <row r="31">
      <c r="A31" s="11" t="n"/>
      <c r="B31" s="11" t="n"/>
      <c r="C31" s="11" t="n"/>
      <c r="D31" s="11" t="n"/>
      <c r="E31" s="12" t="n"/>
      <c r="F31" s="13" t="n"/>
      <c r="G31" s="11" t="n"/>
      <c r="H31" s="11" t="n"/>
      <c r="I31" s="14" t="n"/>
      <c r="J31" s="13" t="n"/>
      <c r="K31" s="15">
        <f>IF(OR(E31="",F31=""),"",MAX(0,MIN(IF(S31="",'Read me'!$B$4,S31),'Read me'!$B$4)-MAX(E31,'Read me'!$B$3)+1))</f>
        <v/>
      </c>
      <c r="L31" s="16">
        <f>IF(K31="","",MAX(0,MIN(F31*(1-I31)/H31*K31/365,F31*(1-I31)-N(J31))))</f>
        <v/>
      </c>
      <c r="M31" s="16">
        <f>IF(L31="","",N(J31)+L31)</f>
        <v/>
      </c>
      <c r="N31" s="16">
        <f>IF(M31="","",F31-M31)</f>
        <v/>
      </c>
      <c r="O31" s="11" t="n"/>
      <c r="P31" s="17">
        <f>IFERROR(VLOOKUP(O31,'Income-tax block rates'!$A:$B,2,FALSE),"")</f>
        <v/>
      </c>
      <c r="Q31" s="15">
        <f>IF(E31="","",IF(E31&lt;'Read me'!$B$3,"opening",MAX(0,'Read me'!$B$4-E31+1)))</f>
        <v/>
      </c>
      <c r="R31" s="15">
        <f>IF(Q31="","",IF(Q31="opening","in opening WDV",IF(E31&gt;'Read me'!$B$4,"next year",IF(Q31&gt;=180,"full","half"))))</f>
        <v/>
      </c>
      <c r="S31" s="12" t="n"/>
      <c r="T31" s="13" t="n"/>
      <c r="U31" s="16">
        <f>IF(OR(S31="",T31=""),"",T31-N31)</f>
        <v/>
      </c>
    </row>
    <row r="32">
      <c r="A32" s="11" t="n"/>
      <c r="B32" s="11" t="n"/>
      <c r="C32" s="11" t="n"/>
      <c r="D32" s="11" t="n"/>
      <c r="E32" s="12" t="n"/>
      <c r="F32" s="13" t="n"/>
      <c r="G32" s="11" t="n"/>
      <c r="H32" s="11" t="n"/>
      <c r="I32" s="14" t="n"/>
      <c r="J32" s="13" t="n"/>
      <c r="K32" s="15">
        <f>IF(OR(E32="",F32=""),"",MAX(0,MIN(IF(S32="",'Read me'!$B$4,S32),'Read me'!$B$4)-MAX(E32,'Read me'!$B$3)+1))</f>
        <v/>
      </c>
      <c r="L32" s="16">
        <f>IF(K32="","",MAX(0,MIN(F32*(1-I32)/H32*K32/365,F32*(1-I32)-N(J32))))</f>
        <v/>
      </c>
      <c r="M32" s="16">
        <f>IF(L32="","",N(J32)+L32)</f>
        <v/>
      </c>
      <c r="N32" s="16">
        <f>IF(M32="","",F32-M32)</f>
        <v/>
      </c>
      <c r="O32" s="11" t="n"/>
      <c r="P32" s="17">
        <f>IFERROR(VLOOKUP(O32,'Income-tax block rates'!$A:$B,2,FALSE),"")</f>
        <v/>
      </c>
      <c r="Q32" s="15">
        <f>IF(E32="","",IF(E32&lt;'Read me'!$B$3,"opening",MAX(0,'Read me'!$B$4-E32+1)))</f>
        <v/>
      </c>
      <c r="R32" s="15">
        <f>IF(Q32="","",IF(Q32="opening","in opening WDV",IF(E32&gt;'Read me'!$B$4,"next year",IF(Q32&gt;=180,"full","half"))))</f>
        <v/>
      </c>
      <c r="S32" s="12" t="n"/>
      <c r="T32" s="13" t="n"/>
      <c r="U32" s="16">
        <f>IF(OR(S32="",T32=""),"",T32-N32)</f>
        <v/>
      </c>
    </row>
    <row r="33">
      <c r="A33" s="11" t="n"/>
      <c r="B33" s="11" t="n"/>
      <c r="C33" s="11" t="n"/>
      <c r="D33" s="11" t="n"/>
      <c r="E33" s="12" t="n"/>
      <c r="F33" s="13" t="n"/>
      <c r="G33" s="11" t="n"/>
      <c r="H33" s="11" t="n"/>
      <c r="I33" s="14" t="n"/>
      <c r="J33" s="13" t="n"/>
      <c r="K33" s="15">
        <f>IF(OR(E33="",F33=""),"",MAX(0,MIN(IF(S33="",'Read me'!$B$4,S33),'Read me'!$B$4)-MAX(E33,'Read me'!$B$3)+1))</f>
        <v/>
      </c>
      <c r="L33" s="16">
        <f>IF(K33="","",MAX(0,MIN(F33*(1-I33)/H33*K33/365,F33*(1-I33)-N(J33))))</f>
        <v/>
      </c>
      <c r="M33" s="16">
        <f>IF(L33="","",N(J33)+L33)</f>
        <v/>
      </c>
      <c r="N33" s="16">
        <f>IF(M33="","",F33-M33)</f>
        <v/>
      </c>
      <c r="O33" s="11" t="n"/>
      <c r="P33" s="17">
        <f>IFERROR(VLOOKUP(O33,'Income-tax block rates'!$A:$B,2,FALSE),"")</f>
        <v/>
      </c>
      <c r="Q33" s="15">
        <f>IF(E33="","",IF(E33&lt;'Read me'!$B$3,"opening",MAX(0,'Read me'!$B$4-E33+1)))</f>
        <v/>
      </c>
      <c r="R33" s="15">
        <f>IF(Q33="","",IF(Q33="opening","in opening WDV",IF(E33&gt;'Read me'!$B$4,"next year",IF(Q33&gt;=180,"full","half"))))</f>
        <v/>
      </c>
      <c r="S33" s="12" t="n"/>
      <c r="T33" s="13" t="n"/>
      <c r="U33" s="16">
        <f>IF(OR(S33="",T33=""),"",T33-N33)</f>
        <v/>
      </c>
    </row>
    <row r="34">
      <c r="A34" s="11" t="n"/>
      <c r="B34" s="11" t="n"/>
      <c r="C34" s="11" t="n"/>
      <c r="D34" s="11" t="n"/>
      <c r="E34" s="12" t="n"/>
      <c r="F34" s="13" t="n"/>
      <c r="G34" s="11" t="n"/>
      <c r="H34" s="11" t="n"/>
      <c r="I34" s="14" t="n"/>
      <c r="J34" s="13" t="n"/>
      <c r="K34" s="15">
        <f>IF(OR(E34="",F34=""),"",MAX(0,MIN(IF(S34="",'Read me'!$B$4,S34),'Read me'!$B$4)-MAX(E34,'Read me'!$B$3)+1))</f>
        <v/>
      </c>
      <c r="L34" s="16">
        <f>IF(K34="","",MAX(0,MIN(F34*(1-I34)/H34*K34/365,F34*(1-I34)-N(J34))))</f>
        <v/>
      </c>
      <c r="M34" s="16">
        <f>IF(L34="","",N(J34)+L34)</f>
        <v/>
      </c>
      <c r="N34" s="16">
        <f>IF(M34="","",F34-M34)</f>
        <v/>
      </c>
      <c r="O34" s="11" t="n"/>
      <c r="P34" s="17">
        <f>IFERROR(VLOOKUP(O34,'Income-tax block rates'!$A:$B,2,FALSE),"")</f>
        <v/>
      </c>
      <c r="Q34" s="15">
        <f>IF(E34="","",IF(E34&lt;'Read me'!$B$3,"opening",MAX(0,'Read me'!$B$4-E34+1)))</f>
        <v/>
      </c>
      <c r="R34" s="15">
        <f>IF(Q34="","",IF(Q34="opening","in opening WDV",IF(E34&gt;'Read me'!$B$4,"next year",IF(Q34&gt;=180,"full","half"))))</f>
        <v/>
      </c>
      <c r="S34" s="12" t="n"/>
      <c r="T34" s="13" t="n"/>
      <c r="U34" s="16">
        <f>IF(OR(S34="",T34=""),"",T34-N34)</f>
        <v/>
      </c>
    </row>
    <row r="35">
      <c r="A35" s="11" t="n"/>
      <c r="B35" s="11" t="n"/>
      <c r="C35" s="11" t="n"/>
      <c r="D35" s="11" t="n"/>
      <c r="E35" s="12" t="n"/>
      <c r="F35" s="13" t="n"/>
      <c r="G35" s="11" t="n"/>
      <c r="H35" s="11" t="n"/>
      <c r="I35" s="14" t="n"/>
      <c r="J35" s="13" t="n"/>
      <c r="K35" s="15">
        <f>IF(OR(E35="",F35=""),"",MAX(0,MIN(IF(S35="",'Read me'!$B$4,S35),'Read me'!$B$4)-MAX(E35,'Read me'!$B$3)+1))</f>
        <v/>
      </c>
      <c r="L35" s="16">
        <f>IF(K35="","",MAX(0,MIN(F35*(1-I35)/H35*K35/365,F35*(1-I35)-N(J35))))</f>
        <v/>
      </c>
      <c r="M35" s="16">
        <f>IF(L35="","",N(J35)+L35)</f>
        <v/>
      </c>
      <c r="N35" s="16">
        <f>IF(M35="","",F35-M35)</f>
        <v/>
      </c>
      <c r="O35" s="11" t="n"/>
      <c r="P35" s="17">
        <f>IFERROR(VLOOKUP(O35,'Income-tax block rates'!$A:$B,2,FALSE),"")</f>
        <v/>
      </c>
      <c r="Q35" s="15">
        <f>IF(E35="","",IF(E35&lt;'Read me'!$B$3,"opening",MAX(0,'Read me'!$B$4-E35+1)))</f>
        <v/>
      </c>
      <c r="R35" s="15">
        <f>IF(Q35="","",IF(Q35="opening","in opening WDV",IF(E35&gt;'Read me'!$B$4,"next year",IF(Q35&gt;=180,"full","half"))))</f>
        <v/>
      </c>
      <c r="S35" s="12" t="n"/>
      <c r="T35" s="13" t="n"/>
      <c r="U35" s="16">
        <f>IF(OR(S35="",T35=""),"",T35-N35)</f>
        <v/>
      </c>
    </row>
    <row r="36">
      <c r="A36" s="11" t="n"/>
      <c r="B36" s="11" t="n"/>
      <c r="C36" s="11" t="n"/>
      <c r="D36" s="11" t="n"/>
      <c r="E36" s="12" t="n"/>
      <c r="F36" s="13" t="n"/>
      <c r="G36" s="11" t="n"/>
      <c r="H36" s="11" t="n"/>
      <c r="I36" s="14" t="n"/>
      <c r="J36" s="13" t="n"/>
      <c r="K36" s="15">
        <f>IF(OR(E36="",F36=""),"",MAX(0,MIN(IF(S36="",'Read me'!$B$4,S36),'Read me'!$B$4)-MAX(E36,'Read me'!$B$3)+1))</f>
        <v/>
      </c>
      <c r="L36" s="16">
        <f>IF(K36="","",MAX(0,MIN(F36*(1-I36)/H36*K36/365,F36*(1-I36)-N(J36))))</f>
        <v/>
      </c>
      <c r="M36" s="16">
        <f>IF(L36="","",N(J36)+L36)</f>
        <v/>
      </c>
      <c r="N36" s="16">
        <f>IF(M36="","",F36-M36)</f>
        <v/>
      </c>
      <c r="O36" s="11" t="n"/>
      <c r="P36" s="17">
        <f>IFERROR(VLOOKUP(O36,'Income-tax block rates'!$A:$B,2,FALSE),"")</f>
        <v/>
      </c>
      <c r="Q36" s="15">
        <f>IF(E36="","",IF(E36&lt;'Read me'!$B$3,"opening",MAX(0,'Read me'!$B$4-E36+1)))</f>
        <v/>
      </c>
      <c r="R36" s="15">
        <f>IF(Q36="","",IF(Q36="opening","in opening WDV",IF(E36&gt;'Read me'!$B$4,"next year",IF(Q36&gt;=180,"full","half"))))</f>
        <v/>
      </c>
      <c r="S36" s="12" t="n"/>
      <c r="T36" s="13" t="n"/>
      <c r="U36" s="16">
        <f>IF(OR(S36="",T36=""),"",T36-N36)</f>
        <v/>
      </c>
    </row>
    <row r="37">
      <c r="A37" s="11" t="n"/>
      <c r="B37" s="11" t="n"/>
      <c r="C37" s="11" t="n"/>
      <c r="D37" s="11" t="n"/>
      <c r="E37" s="12" t="n"/>
      <c r="F37" s="13" t="n"/>
      <c r="G37" s="11" t="n"/>
      <c r="H37" s="11" t="n"/>
      <c r="I37" s="14" t="n"/>
      <c r="J37" s="13" t="n"/>
      <c r="K37" s="15">
        <f>IF(OR(E37="",F37=""),"",MAX(0,MIN(IF(S37="",'Read me'!$B$4,S37),'Read me'!$B$4)-MAX(E37,'Read me'!$B$3)+1))</f>
        <v/>
      </c>
      <c r="L37" s="16">
        <f>IF(K37="","",MAX(0,MIN(F37*(1-I37)/H37*K37/365,F37*(1-I37)-N(J37))))</f>
        <v/>
      </c>
      <c r="M37" s="16">
        <f>IF(L37="","",N(J37)+L37)</f>
        <v/>
      </c>
      <c r="N37" s="16">
        <f>IF(M37="","",F37-M37)</f>
        <v/>
      </c>
      <c r="O37" s="11" t="n"/>
      <c r="P37" s="17">
        <f>IFERROR(VLOOKUP(O37,'Income-tax block rates'!$A:$B,2,FALSE),"")</f>
        <v/>
      </c>
      <c r="Q37" s="15">
        <f>IF(E37="","",IF(E37&lt;'Read me'!$B$3,"opening",MAX(0,'Read me'!$B$4-E37+1)))</f>
        <v/>
      </c>
      <c r="R37" s="15">
        <f>IF(Q37="","",IF(Q37="opening","in opening WDV",IF(E37&gt;'Read me'!$B$4,"next year",IF(Q37&gt;=180,"full","half"))))</f>
        <v/>
      </c>
      <c r="S37" s="12" t="n"/>
      <c r="T37" s="13" t="n"/>
      <c r="U37" s="16">
        <f>IF(OR(S37="",T37=""),"",T37-N37)</f>
        <v/>
      </c>
    </row>
    <row r="38">
      <c r="A38" s="11" t="n"/>
      <c r="B38" s="11" t="n"/>
      <c r="C38" s="11" t="n"/>
      <c r="D38" s="11" t="n"/>
      <c r="E38" s="12" t="n"/>
      <c r="F38" s="13" t="n"/>
      <c r="G38" s="11" t="n"/>
      <c r="H38" s="11" t="n"/>
      <c r="I38" s="14" t="n"/>
      <c r="J38" s="13" t="n"/>
      <c r="K38" s="15">
        <f>IF(OR(E38="",F38=""),"",MAX(0,MIN(IF(S38="",'Read me'!$B$4,S38),'Read me'!$B$4)-MAX(E38,'Read me'!$B$3)+1))</f>
        <v/>
      </c>
      <c r="L38" s="16">
        <f>IF(K38="","",MAX(0,MIN(F38*(1-I38)/H38*K38/365,F38*(1-I38)-N(J38))))</f>
        <v/>
      </c>
      <c r="M38" s="16">
        <f>IF(L38="","",N(J38)+L38)</f>
        <v/>
      </c>
      <c r="N38" s="16">
        <f>IF(M38="","",F38-M38)</f>
        <v/>
      </c>
      <c r="O38" s="11" t="n"/>
      <c r="P38" s="17">
        <f>IFERROR(VLOOKUP(O38,'Income-tax block rates'!$A:$B,2,FALSE),"")</f>
        <v/>
      </c>
      <c r="Q38" s="15">
        <f>IF(E38="","",IF(E38&lt;'Read me'!$B$3,"opening",MAX(0,'Read me'!$B$4-E38+1)))</f>
        <v/>
      </c>
      <c r="R38" s="15">
        <f>IF(Q38="","",IF(Q38="opening","in opening WDV",IF(E38&gt;'Read me'!$B$4,"next year",IF(Q38&gt;=180,"full","half"))))</f>
        <v/>
      </c>
      <c r="S38" s="12" t="n"/>
      <c r="T38" s="13" t="n"/>
      <c r="U38" s="16">
        <f>IF(OR(S38="",T38=""),"",T38-N38)</f>
        <v/>
      </c>
    </row>
    <row r="39">
      <c r="A39" s="11" t="n"/>
      <c r="B39" s="11" t="n"/>
      <c r="C39" s="11" t="n"/>
      <c r="D39" s="11" t="n"/>
      <c r="E39" s="12" t="n"/>
      <c r="F39" s="13" t="n"/>
      <c r="G39" s="11" t="n"/>
      <c r="H39" s="11" t="n"/>
      <c r="I39" s="14" t="n"/>
      <c r="J39" s="13" t="n"/>
      <c r="K39" s="15">
        <f>IF(OR(E39="",F39=""),"",MAX(0,MIN(IF(S39="",'Read me'!$B$4,S39),'Read me'!$B$4)-MAX(E39,'Read me'!$B$3)+1))</f>
        <v/>
      </c>
      <c r="L39" s="16">
        <f>IF(K39="","",MAX(0,MIN(F39*(1-I39)/H39*K39/365,F39*(1-I39)-N(J39))))</f>
        <v/>
      </c>
      <c r="M39" s="16">
        <f>IF(L39="","",N(J39)+L39)</f>
        <v/>
      </c>
      <c r="N39" s="16">
        <f>IF(M39="","",F39-M39)</f>
        <v/>
      </c>
      <c r="O39" s="11" t="n"/>
      <c r="P39" s="17">
        <f>IFERROR(VLOOKUP(O39,'Income-tax block rates'!$A:$B,2,FALSE),"")</f>
        <v/>
      </c>
      <c r="Q39" s="15">
        <f>IF(E39="","",IF(E39&lt;'Read me'!$B$3,"opening",MAX(0,'Read me'!$B$4-E39+1)))</f>
        <v/>
      </c>
      <c r="R39" s="15">
        <f>IF(Q39="","",IF(Q39="opening","in opening WDV",IF(E39&gt;'Read me'!$B$4,"next year",IF(Q39&gt;=180,"full","half"))))</f>
        <v/>
      </c>
      <c r="S39" s="12" t="n"/>
      <c r="T39" s="13" t="n"/>
      <c r="U39" s="16">
        <f>IF(OR(S39="",T39=""),"",T39-N39)</f>
        <v/>
      </c>
    </row>
    <row r="40">
      <c r="A40" s="11" t="n"/>
      <c r="B40" s="11" t="n"/>
      <c r="C40" s="11" t="n"/>
      <c r="D40" s="11" t="n"/>
      <c r="E40" s="12" t="n"/>
      <c r="F40" s="13" t="n"/>
      <c r="G40" s="11" t="n"/>
      <c r="H40" s="11" t="n"/>
      <c r="I40" s="14" t="n"/>
      <c r="J40" s="13" t="n"/>
      <c r="K40" s="15">
        <f>IF(OR(E40="",F40=""),"",MAX(0,MIN(IF(S40="",'Read me'!$B$4,S40),'Read me'!$B$4)-MAX(E40,'Read me'!$B$3)+1))</f>
        <v/>
      </c>
      <c r="L40" s="16">
        <f>IF(K40="","",MAX(0,MIN(F40*(1-I40)/H40*K40/365,F40*(1-I40)-N(J40))))</f>
        <v/>
      </c>
      <c r="M40" s="16">
        <f>IF(L40="","",N(J40)+L40)</f>
        <v/>
      </c>
      <c r="N40" s="16">
        <f>IF(M40="","",F40-M40)</f>
        <v/>
      </c>
      <c r="O40" s="11" t="n"/>
      <c r="P40" s="17">
        <f>IFERROR(VLOOKUP(O40,'Income-tax block rates'!$A:$B,2,FALSE),"")</f>
        <v/>
      </c>
      <c r="Q40" s="15">
        <f>IF(E40="","",IF(E40&lt;'Read me'!$B$3,"opening",MAX(0,'Read me'!$B$4-E40+1)))</f>
        <v/>
      </c>
      <c r="R40" s="15">
        <f>IF(Q40="","",IF(Q40="opening","in opening WDV",IF(E40&gt;'Read me'!$B$4,"next year",IF(Q40&gt;=180,"full","half"))))</f>
        <v/>
      </c>
      <c r="S40" s="12" t="n"/>
      <c r="T40" s="13" t="n"/>
      <c r="U40" s="16">
        <f>IF(OR(S40="",T40=""),"",T40-N40)</f>
        <v/>
      </c>
    </row>
    <row r="41">
      <c r="A41" s="11" t="n"/>
      <c r="B41" s="11" t="n"/>
      <c r="C41" s="11" t="n"/>
      <c r="D41" s="11" t="n"/>
      <c r="E41" s="12" t="n"/>
      <c r="F41" s="13" t="n"/>
      <c r="G41" s="11" t="n"/>
      <c r="H41" s="11" t="n"/>
      <c r="I41" s="14" t="n"/>
      <c r="J41" s="13" t="n"/>
      <c r="K41" s="15">
        <f>IF(OR(E41="",F41=""),"",MAX(0,MIN(IF(S41="",'Read me'!$B$4,S41),'Read me'!$B$4)-MAX(E41,'Read me'!$B$3)+1))</f>
        <v/>
      </c>
      <c r="L41" s="16">
        <f>IF(K41="","",MAX(0,MIN(F41*(1-I41)/H41*K41/365,F41*(1-I41)-N(J41))))</f>
        <v/>
      </c>
      <c r="M41" s="16">
        <f>IF(L41="","",N(J41)+L41)</f>
        <v/>
      </c>
      <c r="N41" s="16">
        <f>IF(M41="","",F41-M41)</f>
        <v/>
      </c>
      <c r="O41" s="11" t="n"/>
      <c r="P41" s="17">
        <f>IFERROR(VLOOKUP(O41,'Income-tax block rates'!$A:$B,2,FALSE),"")</f>
        <v/>
      </c>
      <c r="Q41" s="15">
        <f>IF(E41="","",IF(E41&lt;'Read me'!$B$3,"opening",MAX(0,'Read me'!$B$4-E41+1)))</f>
        <v/>
      </c>
      <c r="R41" s="15">
        <f>IF(Q41="","",IF(Q41="opening","in opening WDV",IF(E41&gt;'Read me'!$B$4,"next year",IF(Q41&gt;=180,"full","half"))))</f>
        <v/>
      </c>
      <c r="S41" s="12" t="n"/>
      <c r="T41" s="13" t="n"/>
      <c r="U41" s="16">
        <f>IF(OR(S41="",T41=""),"",T41-N41)</f>
        <v/>
      </c>
    </row>
    <row r="42">
      <c r="A42" s="11" t="n"/>
      <c r="B42" s="11" t="n"/>
      <c r="C42" s="11" t="n"/>
      <c r="D42" s="11" t="n"/>
      <c r="E42" s="12" t="n"/>
      <c r="F42" s="13" t="n"/>
      <c r="G42" s="11" t="n"/>
      <c r="H42" s="11" t="n"/>
      <c r="I42" s="14" t="n"/>
      <c r="J42" s="13" t="n"/>
      <c r="K42" s="15">
        <f>IF(OR(E42="",F42=""),"",MAX(0,MIN(IF(S42="",'Read me'!$B$4,S42),'Read me'!$B$4)-MAX(E42,'Read me'!$B$3)+1))</f>
        <v/>
      </c>
      <c r="L42" s="16">
        <f>IF(K42="","",MAX(0,MIN(F42*(1-I42)/H42*K42/365,F42*(1-I42)-N(J42))))</f>
        <v/>
      </c>
      <c r="M42" s="16">
        <f>IF(L42="","",N(J42)+L42)</f>
        <v/>
      </c>
      <c r="N42" s="16">
        <f>IF(M42="","",F42-M42)</f>
        <v/>
      </c>
      <c r="O42" s="11" t="n"/>
      <c r="P42" s="17">
        <f>IFERROR(VLOOKUP(O42,'Income-tax block rates'!$A:$B,2,FALSE),"")</f>
        <v/>
      </c>
      <c r="Q42" s="15">
        <f>IF(E42="","",IF(E42&lt;'Read me'!$B$3,"opening",MAX(0,'Read me'!$B$4-E42+1)))</f>
        <v/>
      </c>
      <c r="R42" s="15">
        <f>IF(Q42="","",IF(Q42="opening","in opening WDV",IF(E42&gt;'Read me'!$B$4,"next year",IF(Q42&gt;=180,"full","half"))))</f>
        <v/>
      </c>
      <c r="S42" s="12" t="n"/>
      <c r="T42" s="13" t="n"/>
      <c r="U42" s="16">
        <f>IF(OR(S42="",T42=""),"",T42-N42)</f>
        <v/>
      </c>
    </row>
    <row r="43">
      <c r="A43" s="11" t="n"/>
      <c r="B43" s="11" t="n"/>
      <c r="C43" s="11" t="n"/>
      <c r="D43" s="11" t="n"/>
      <c r="E43" s="12" t="n"/>
      <c r="F43" s="13" t="n"/>
      <c r="G43" s="11" t="n"/>
      <c r="H43" s="11" t="n"/>
      <c r="I43" s="14" t="n"/>
      <c r="J43" s="13" t="n"/>
      <c r="K43" s="15">
        <f>IF(OR(E43="",F43=""),"",MAX(0,MIN(IF(S43="",'Read me'!$B$4,S43),'Read me'!$B$4)-MAX(E43,'Read me'!$B$3)+1))</f>
        <v/>
      </c>
      <c r="L43" s="16">
        <f>IF(K43="","",MAX(0,MIN(F43*(1-I43)/H43*K43/365,F43*(1-I43)-N(J43))))</f>
        <v/>
      </c>
      <c r="M43" s="16">
        <f>IF(L43="","",N(J43)+L43)</f>
        <v/>
      </c>
      <c r="N43" s="16">
        <f>IF(M43="","",F43-M43)</f>
        <v/>
      </c>
      <c r="O43" s="11" t="n"/>
      <c r="P43" s="17">
        <f>IFERROR(VLOOKUP(O43,'Income-tax block rates'!$A:$B,2,FALSE),"")</f>
        <v/>
      </c>
      <c r="Q43" s="15">
        <f>IF(E43="","",IF(E43&lt;'Read me'!$B$3,"opening",MAX(0,'Read me'!$B$4-E43+1)))</f>
        <v/>
      </c>
      <c r="R43" s="15">
        <f>IF(Q43="","",IF(Q43="opening","in opening WDV",IF(E43&gt;'Read me'!$B$4,"next year",IF(Q43&gt;=180,"full","half"))))</f>
        <v/>
      </c>
      <c r="S43" s="12" t="n"/>
      <c r="T43" s="13" t="n"/>
      <c r="U43" s="16">
        <f>IF(OR(S43="",T43=""),"",T43-N43)</f>
        <v/>
      </c>
    </row>
    <row r="44">
      <c r="A44" s="11" t="n"/>
      <c r="B44" s="11" t="n"/>
      <c r="C44" s="11" t="n"/>
      <c r="D44" s="11" t="n"/>
      <c r="E44" s="12" t="n"/>
      <c r="F44" s="13" t="n"/>
      <c r="G44" s="11" t="n"/>
      <c r="H44" s="11" t="n"/>
      <c r="I44" s="14" t="n"/>
      <c r="J44" s="13" t="n"/>
      <c r="K44" s="15">
        <f>IF(OR(E44="",F44=""),"",MAX(0,MIN(IF(S44="",'Read me'!$B$4,S44),'Read me'!$B$4)-MAX(E44,'Read me'!$B$3)+1))</f>
        <v/>
      </c>
      <c r="L44" s="16">
        <f>IF(K44="","",MAX(0,MIN(F44*(1-I44)/H44*K44/365,F44*(1-I44)-N(J44))))</f>
        <v/>
      </c>
      <c r="M44" s="16">
        <f>IF(L44="","",N(J44)+L44)</f>
        <v/>
      </c>
      <c r="N44" s="16">
        <f>IF(M44="","",F44-M44)</f>
        <v/>
      </c>
      <c r="O44" s="11" t="n"/>
      <c r="P44" s="17">
        <f>IFERROR(VLOOKUP(O44,'Income-tax block rates'!$A:$B,2,FALSE),"")</f>
        <v/>
      </c>
      <c r="Q44" s="15">
        <f>IF(E44="","",IF(E44&lt;'Read me'!$B$3,"opening",MAX(0,'Read me'!$B$4-E44+1)))</f>
        <v/>
      </c>
      <c r="R44" s="15">
        <f>IF(Q44="","",IF(Q44="opening","in opening WDV",IF(E44&gt;'Read me'!$B$4,"next year",IF(Q44&gt;=180,"full","half"))))</f>
        <v/>
      </c>
      <c r="S44" s="12" t="n"/>
      <c r="T44" s="13" t="n"/>
      <c r="U44" s="16">
        <f>IF(OR(S44="",T44=""),"",T44-N44)</f>
        <v/>
      </c>
    </row>
    <row r="45">
      <c r="A45" s="11" t="n"/>
      <c r="B45" s="11" t="n"/>
      <c r="C45" s="11" t="n"/>
      <c r="D45" s="11" t="n"/>
      <c r="E45" s="12" t="n"/>
      <c r="F45" s="13" t="n"/>
      <c r="G45" s="11" t="n"/>
      <c r="H45" s="11" t="n"/>
      <c r="I45" s="14" t="n"/>
      <c r="J45" s="13" t="n"/>
      <c r="K45" s="15">
        <f>IF(OR(E45="",F45=""),"",MAX(0,MIN(IF(S45="",'Read me'!$B$4,S45),'Read me'!$B$4)-MAX(E45,'Read me'!$B$3)+1))</f>
        <v/>
      </c>
      <c r="L45" s="16">
        <f>IF(K45="","",MAX(0,MIN(F45*(1-I45)/H45*K45/365,F45*(1-I45)-N(J45))))</f>
        <v/>
      </c>
      <c r="M45" s="16">
        <f>IF(L45="","",N(J45)+L45)</f>
        <v/>
      </c>
      <c r="N45" s="16">
        <f>IF(M45="","",F45-M45)</f>
        <v/>
      </c>
      <c r="O45" s="11" t="n"/>
      <c r="P45" s="17">
        <f>IFERROR(VLOOKUP(O45,'Income-tax block rates'!$A:$B,2,FALSE),"")</f>
        <v/>
      </c>
      <c r="Q45" s="15">
        <f>IF(E45="","",IF(E45&lt;'Read me'!$B$3,"opening",MAX(0,'Read me'!$B$4-E45+1)))</f>
        <v/>
      </c>
      <c r="R45" s="15">
        <f>IF(Q45="","",IF(Q45="opening","in opening WDV",IF(E45&gt;'Read me'!$B$4,"next year",IF(Q45&gt;=180,"full","half"))))</f>
        <v/>
      </c>
      <c r="S45" s="12" t="n"/>
      <c r="T45" s="13" t="n"/>
      <c r="U45" s="16">
        <f>IF(OR(S45="",T45=""),"",T45-N45)</f>
        <v/>
      </c>
    </row>
    <row r="46">
      <c r="A46" s="11" t="n"/>
      <c r="B46" s="11" t="n"/>
      <c r="C46" s="11" t="n"/>
      <c r="D46" s="11" t="n"/>
      <c r="E46" s="12" t="n"/>
      <c r="F46" s="13" t="n"/>
      <c r="G46" s="11" t="n"/>
      <c r="H46" s="11" t="n"/>
      <c r="I46" s="14" t="n"/>
      <c r="J46" s="13" t="n"/>
      <c r="K46" s="15">
        <f>IF(OR(E46="",F46=""),"",MAX(0,MIN(IF(S46="",'Read me'!$B$4,S46),'Read me'!$B$4)-MAX(E46,'Read me'!$B$3)+1))</f>
        <v/>
      </c>
      <c r="L46" s="16">
        <f>IF(K46="","",MAX(0,MIN(F46*(1-I46)/H46*K46/365,F46*(1-I46)-N(J46))))</f>
        <v/>
      </c>
      <c r="M46" s="16">
        <f>IF(L46="","",N(J46)+L46)</f>
        <v/>
      </c>
      <c r="N46" s="16">
        <f>IF(M46="","",F46-M46)</f>
        <v/>
      </c>
      <c r="O46" s="11" t="n"/>
      <c r="P46" s="17">
        <f>IFERROR(VLOOKUP(O46,'Income-tax block rates'!$A:$B,2,FALSE),"")</f>
        <v/>
      </c>
      <c r="Q46" s="15">
        <f>IF(E46="","",IF(E46&lt;'Read me'!$B$3,"opening",MAX(0,'Read me'!$B$4-E46+1)))</f>
        <v/>
      </c>
      <c r="R46" s="15">
        <f>IF(Q46="","",IF(Q46="opening","in opening WDV",IF(E46&gt;'Read me'!$B$4,"next year",IF(Q46&gt;=180,"full","half"))))</f>
        <v/>
      </c>
      <c r="S46" s="12" t="n"/>
      <c r="T46" s="13" t="n"/>
      <c r="U46" s="16">
        <f>IF(OR(S46="",T46=""),"",T46-N46)</f>
        <v/>
      </c>
    </row>
    <row r="47">
      <c r="A47" s="11" t="n"/>
      <c r="B47" s="11" t="n"/>
      <c r="C47" s="11" t="n"/>
      <c r="D47" s="11" t="n"/>
      <c r="E47" s="12" t="n"/>
      <c r="F47" s="13" t="n"/>
      <c r="G47" s="11" t="n"/>
      <c r="H47" s="11" t="n"/>
      <c r="I47" s="14" t="n"/>
      <c r="J47" s="13" t="n"/>
      <c r="K47" s="15">
        <f>IF(OR(E47="",F47=""),"",MAX(0,MIN(IF(S47="",'Read me'!$B$4,S47),'Read me'!$B$4)-MAX(E47,'Read me'!$B$3)+1))</f>
        <v/>
      </c>
      <c r="L47" s="16">
        <f>IF(K47="","",MAX(0,MIN(F47*(1-I47)/H47*K47/365,F47*(1-I47)-N(J47))))</f>
        <v/>
      </c>
      <c r="M47" s="16">
        <f>IF(L47="","",N(J47)+L47)</f>
        <v/>
      </c>
      <c r="N47" s="16">
        <f>IF(M47="","",F47-M47)</f>
        <v/>
      </c>
      <c r="O47" s="11" t="n"/>
      <c r="P47" s="17">
        <f>IFERROR(VLOOKUP(O47,'Income-tax block rates'!$A:$B,2,FALSE),"")</f>
        <v/>
      </c>
      <c r="Q47" s="15">
        <f>IF(E47="","",IF(E47&lt;'Read me'!$B$3,"opening",MAX(0,'Read me'!$B$4-E47+1)))</f>
        <v/>
      </c>
      <c r="R47" s="15">
        <f>IF(Q47="","",IF(Q47="opening","in opening WDV",IF(E47&gt;'Read me'!$B$4,"next year",IF(Q47&gt;=180,"full","half"))))</f>
        <v/>
      </c>
      <c r="S47" s="12" t="n"/>
      <c r="T47" s="13" t="n"/>
      <c r="U47" s="16">
        <f>IF(OR(S47="",T47=""),"",T47-N47)</f>
        <v/>
      </c>
    </row>
    <row r="48">
      <c r="A48" s="11" t="n"/>
      <c r="B48" s="11" t="n"/>
      <c r="C48" s="11" t="n"/>
      <c r="D48" s="11" t="n"/>
      <c r="E48" s="12" t="n"/>
      <c r="F48" s="13" t="n"/>
      <c r="G48" s="11" t="n"/>
      <c r="H48" s="11" t="n"/>
      <c r="I48" s="14" t="n"/>
      <c r="J48" s="13" t="n"/>
      <c r="K48" s="15">
        <f>IF(OR(E48="",F48=""),"",MAX(0,MIN(IF(S48="",'Read me'!$B$4,S48),'Read me'!$B$4)-MAX(E48,'Read me'!$B$3)+1))</f>
        <v/>
      </c>
      <c r="L48" s="16">
        <f>IF(K48="","",MAX(0,MIN(F48*(1-I48)/H48*K48/365,F48*(1-I48)-N(J48))))</f>
        <v/>
      </c>
      <c r="M48" s="16">
        <f>IF(L48="","",N(J48)+L48)</f>
        <v/>
      </c>
      <c r="N48" s="16">
        <f>IF(M48="","",F48-M48)</f>
        <v/>
      </c>
      <c r="O48" s="11" t="n"/>
      <c r="P48" s="17">
        <f>IFERROR(VLOOKUP(O48,'Income-tax block rates'!$A:$B,2,FALSE),"")</f>
        <v/>
      </c>
      <c r="Q48" s="15">
        <f>IF(E48="","",IF(E48&lt;'Read me'!$B$3,"opening",MAX(0,'Read me'!$B$4-E48+1)))</f>
        <v/>
      </c>
      <c r="R48" s="15">
        <f>IF(Q48="","",IF(Q48="opening","in opening WDV",IF(E48&gt;'Read me'!$B$4,"next year",IF(Q48&gt;=180,"full","half"))))</f>
        <v/>
      </c>
      <c r="S48" s="12" t="n"/>
      <c r="T48" s="13" t="n"/>
      <c r="U48" s="16">
        <f>IF(OR(S48="",T48=""),"",T48-N48)</f>
        <v/>
      </c>
    </row>
    <row r="49">
      <c r="A49" s="11" t="n"/>
      <c r="B49" s="11" t="n"/>
      <c r="C49" s="11" t="n"/>
      <c r="D49" s="11" t="n"/>
      <c r="E49" s="12" t="n"/>
      <c r="F49" s="13" t="n"/>
      <c r="G49" s="11" t="n"/>
      <c r="H49" s="11" t="n"/>
      <c r="I49" s="14" t="n"/>
      <c r="J49" s="13" t="n"/>
      <c r="K49" s="15">
        <f>IF(OR(E49="",F49=""),"",MAX(0,MIN(IF(S49="",'Read me'!$B$4,S49),'Read me'!$B$4)-MAX(E49,'Read me'!$B$3)+1))</f>
        <v/>
      </c>
      <c r="L49" s="16">
        <f>IF(K49="","",MAX(0,MIN(F49*(1-I49)/H49*K49/365,F49*(1-I49)-N(J49))))</f>
        <v/>
      </c>
      <c r="M49" s="16">
        <f>IF(L49="","",N(J49)+L49)</f>
        <v/>
      </c>
      <c r="N49" s="16">
        <f>IF(M49="","",F49-M49)</f>
        <v/>
      </c>
      <c r="O49" s="11" t="n"/>
      <c r="P49" s="17">
        <f>IFERROR(VLOOKUP(O49,'Income-tax block rates'!$A:$B,2,FALSE),"")</f>
        <v/>
      </c>
      <c r="Q49" s="15">
        <f>IF(E49="","",IF(E49&lt;'Read me'!$B$3,"opening",MAX(0,'Read me'!$B$4-E49+1)))</f>
        <v/>
      </c>
      <c r="R49" s="15">
        <f>IF(Q49="","",IF(Q49="opening","in opening WDV",IF(E49&gt;'Read me'!$B$4,"next year",IF(Q49&gt;=180,"full","half"))))</f>
        <v/>
      </c>
      <c r="S49" s="12" t="n"/>
      <c r="T49" s="13" t="n"/>
      <c r="U49" s="16">
        <f>IF(OR(S49="",T49=""),"",T49-N49)</f>
        <v/>
      </c>
    </row>
    <row r="50">
      <c r="A50" s="11" t="n"/>
      <c r="B50" s="11" t="n"/>
      <c r="C50" s="11" t="n"/>
      <c r="D50" s="11" t="n"/>
      <c r="E50" s="12" t="n"/>
      <c r="F50" s="13" t="n"/>
      <c r="G50" s="11" t="n"/>
      <c r="H50" s="11" t="n"/>
      <c r="I50" s="14" t="n"/>
      <c r="J50" s="13" t="n"/>
      <c r="K50" s="15">
        <f>IF(OR(E50="",F50=""),"",MAX(0,MIN(IF(S50="",'Read me'!$B$4,S50),'Read me'!$B$4)-MAX(E50,'Read me'!$B$3)+1))</f>
        <v/>
      </c>
      <c r="L50" s="16">
        <f>IF(K50="","",MAX(0,MIN(F50*(1-I50)/H50*K50/365,F50*(1-I50)-N(J50))))</f>
        <v/>
      </c>
      <c r="M50" s="16">
        <f>IF(L50="","",N(J50)+L50)</f>
        <v/>
      </c>
      <c r="N50" s="16">
        <f>IF(M50="","",F50-M50)</f>
        <v/>
      </c>
      <c r="O50" s="11" t="n"/>
      <c r="P50" s="17">
        <f>IFERROR(VLOOKUP(O50,'Income-tax block rates'!$A:$B,2,FALSE),"")</f>
        <v/>
      </c>
      <c r="Q50" s="15">
        <f>IF(E50="","",IF(E50&lt;'Read me'!$B$3,"opening",MAX(0,'Read me'!$B$4-E50+1)))</f>
        <v/>
      </c>
      <c r="R50" s="15">
        <f>IF(Q50="","",IF(Q50="opening","in opening WDV",IF(E50&gt;'Read me'!$B$4,"next year",IF(Q50&gt;=180,"full","half"))))</f>
        <v/>
      </c>
      <c r="S50" s="12" t="n"/>
      <c r="T50" s="13" t="n"/>
      <c r="U50" s="16">
        <f>IF(OR(S50="",T50=""),"",T50-N50)</f>
        <v/>
      </c>
    </row>
    <row r="51">
      <c r="A51" s="11" t="n"/>
      <c r="B51" s="11" t="n"/>
      <c r="C51" s="11" t="n"/>
      <c r="D51" s="11" t="n"/>
      <c r="E51" s="12" t="n"/>
      <c r="F51" s="13" t="n"/>
      <c r="G51" s="11" t="n"/>
      <c r="H51" s="11" t="n"/>
      <c r="I51" s="14" t="n"/>
      <c r="J51" s="13" t="n"/>
      <c r="K51" s="15">
        <f>IF(OR(E51="",F51=""),"",MAX(0,MIN(IF(S51="",'Read me'!$B$4,S51),'Read me'!$B$4)-MAX(E51,'Read me'!$B$3)+1))</f>
        <v/>
      </c>
      <c r="L51" s="16">
        <f>IF(K51="","",MAX(0,MIN(F51*(1-I51)/H51*K51/365,F51*(1-I51)-N(J51))))</f>
        <v/>
      </c>
      <c r="M51" s="16">
        <f>IF(L51="","",N(J51)+L51)</f>
        <v/>
      </c>
      <c r="N51" s="16">
        <f>IF(M51="","",F51-M51)</f>
        <v/>
      </c>
      <c r="O51" s="11" t="n"/>
      <c r="P51" s="17">
        <f>IFERROR(VLOOKUP(O51,'Income-tax block rates'!$A:$B,2,FALSE),"")</f>
        <v/>
      </c>
      <c r="Q51" s="15">
        <f>IF(E51="","",IF(E51&lt;'Read me'!$B$3,"opening",MAX(0,'Read me'!$B$4-E51+1)))</f>
        <v/>
      </c>
      <c r="R51" s="15">
        <f>IF(Q51="","",IF(Q51="opening","in opening WDV",IF(E51&gt;'Read me'!$B$4,"next year",IF(Q51&gt;=180,"full","half"))))</f>
        <v/>
      </c>
      <c r="S51" s="12" t="n"/>
      <c r="T51" s="13" t="n"/>
      <c r="U51" s="16">
        <f>IF(OR(S51="",T51=""),"",T51-N51)</f>
        <v/>
      </c>
    </row>
    <row r="52">
      <c r="A52" s="11" t="n"/>
      <c r="B52" s="11" t="n"/>
      <c r="C52" s="11" t="n"/>
      <c r="D52" s="11" t="n"/>
      <c r="E52" s="12" t="n"/>
      <c r="F52" s="13" t="n"/>
      <c r="G52" s="11" t="n"/>
      <c r="H52" s="11" t="n"/>
      <c r="I52" s="14" t="n"/>
      <c r="J52" s="13" t="n"/>
      <c r="K52" s="15">
        <f>IF(OR(E52="",F52=""),"",MAX(0,MIN(IF(S52="",'Read me'!$B$4,S52),'Read me'!$B$4)-MAX(E52,'Read me'!$B$3)+1))</f>
        <v/>
      </c>
      <c r="L52" s="16">
        <f>IF(K52="","",MAX(0,MIN(F52*(1-I52)/H52*K52/365,F52*(1-I52)-N(J52))))</f>
        <v/>
      </c>
      <c r="M52" s="16">
        <f>IF(L52="","",N(J52)+L52)</f>
        <v/>
      </c>
      <c r="N52" s="16">
        <f>IF(M52="","",F52-M52)</f>
        <v/>
      </c>
      <c r="O52" s="11" t="n"/>
      <c r="P52" s="17">
        <f>IFERROR(VLOOKUP(O52,'Income-tax block rates'!$A:$B,2,FALSE),"")</f>
        <v/>
      </c>
      <c r="Q52" s="15">
        <f>IF(E52="","",IF(E52&lt;'Read me'!$B$3,"opening",MAX(0,'Read me'!$B$4-E52+1)))</f>
        <v/>
      </c>
      <c r="R52" s="15">
        <f>IF(Q52="","",IF(Q52="opening","in opening WDV",IF(E52&gt;'Read me'!$B$4,"next year",IF(Q52&gt;=180,"full","half"))))</f>
        <v/>
      </c>
      <c r="S52" s="12" t="n"/>
      <c r="T52" s="13" t="n"/>
      <c r="U52" s="16">
        <f>IF(OR(S52="",T52=""),"",T52-N52)</f>
        <v/>
      </c>
    </row>
    <row r="53">
      <c r="A53" s="11" t="n"/>
      <c r="B53" s="11" t="n"/>
      <c r="C53" s="11" t="n"/>
      <c r="D53" s="11" t="n"/>
      <c r="E53" s="12" t="n"/>
      <c r="F53" s="13" t="n"/>
      <c r="G53" s="11" t="n"/>
      <c r="H53" s="11" t="n"/>
      <c r="I53" s="14" t="n"/>
      <c r="J53" s="13" t="n"/>
      <c r="K53" s="15">
        <f>IF(OR(E53="",F53=""),"",MAX(0,MIN(IF(S53="",'Read me'!$B$4,S53),'Read me'!$B$4)-MAX(E53,'Read me'!$B$3)+1))</f>
        <v/>
      </c>
      <c r="L53" s="16">
        <f>IF(K53="","",MAX(0,MIN(F53*(1-I53)/H53*K53/365,F53*(1-I53)-N(J53))))</f>
        <v/>
      </c>
      <c r="M53" s="16">
        <f>IF(L53="","",N(J53)+L53)</f>
        <v/>
      </c>
      <c r="N53" s="16">
        <f>IF(M53="","",F53-M53)</f>
        <v/>
      </c>
      <c r="O53" s="11" t="n"/>
      <c r="P53" s="17">
        <f>IFERROR(VLOOKUP(O53,'Income-tax block rates'!$A:$B,2,FALSE),"")</f>
        <v/>
      </c>
      <c r="Q53" s="15">
        <f>IF(E53="","",IF(E53&lt;'Read me'!$B$3,"opening",MAX(0,'Read me'!$B$4-E53+1)))</f>
        <v/>
      </c>
      <c r="R53" s="15">
        <f>IF(Q53="","",IF(Q53="opening","in opening WDV",IF(E53&gt;'Read me'!$B$4,"next year",IF(Q53&gt;=180,"full","half"))))</f>
        <v/>
      </c>
      <c r="S53" s="12" t="n"/>
      <c r="T53" s="13" t="n"/>
      <c r="U53" s="16">
        <f>IF(OR(S53="",T53=""),"",T53-N53)</f>
        <v/>
      </c>
    </row>
    <row r="54">
      <c r="A54" s="11" t="n"/>
      <c r="B54" s="11" t="n"/>
      <c r="C54" s="11" t="n"/>
      <c r="D54" s="11" t="n"/>
      <c r="E54" s="12" t="n"/>
      <c r="F54" s="13" t="n"/>
      <c r="G54" s="11" t="n"/>
      <c r="H54" s="11" t="n"/>
      <c r="I54" s="14" t="n"/>
      <c r="J54" s="13" t="n"/>
      <c r="K54" s="15">
        <f>IF(OR(E54="",F54=""),"",MAX(0,MIN(IF(S54="",'Read me'!$B$4,S54),'Read me'!$B$4)-MAX(E54,'Read me'!$B$3)+1))</f>
        <v/>
      </c>
      <c r="L54" s="16">
        <f>IF(K54="","",MAX(0,MIN(F54*(1-I54)/H54*K54/365,F54*(1-I54)-N(J54))))</f>
        <v/>
      </c>
      <c r="M54" s="16">
        <f>IF(L54="","",N(J54)+L54)</f>
        <v/>
      </c>
      <c r="N54" s="16">
        <f>IF(M54="","",F54-M54)</f>
        <v/>
      </c>
      <c r="O54" s="11" t="n"/>
      <c r="P54" s="17">
        <f>IFERROR(VLOOKUP(O54,'Income-tax block rates'!$A:$B,2,FALSE),"")</f>
        <v/>
      </c>
      <c r="Q54" s="15">
        <f>IF(E54="","",IF(E54&lt;'Read me'!$B$3,"opening",MAX(0,'Read me'!$B$4-E54+1)))</f>
        <v/>
      </c>
      <c r="R54" s="15">
        <f>IF(Q54="","",IF(Q54="opening","in opening WDV",IF(E54&gt;'Read me'!$B$4,"next year",IF(Q54&gt;=180,"full","half"))))</f>
        <v/>
      </c>
      <c r="S54" s="12" t="n"/>
      <c r="T54" s="13" t="n"/>
      <c r="U54" s="16">
        <f>IF(OR(S54="",T54=""),"",T54-N54)</f>
        <v/>
      </c>
    </row>
    <row r="55">
      <c r="A55" s="11" t="n"/>
      <c r="B55" s="11" t="n"/>
      <c r="C55" s="11" t="n"/>
      <c r="D55" s="11" t="n"/>
      <c r="E55" s="12" t="n"/>
      <c r="F55" s="13" t="n"/>
      <c r="G55" s="11" t="n"/>
      <c r="H55" s="11" t="n"/>
      <c r="I55" s="14" t="n"/>
      <c r="J55" s="13" t="n"/>
      <c r="K55" s="15">
        <f>IF(OR(E55="",F55=""),"",MAX(0,MIN(IF(S55="",'Read me'!$B$4,S55),'Read me'!$B$4)-MAX(E55,'Read me'!$B$3)+1))</f>
        <v/>
      </c>
      <c r="L55" s="16">
        <f>IF(K55="","",MAX(0,MIN(F55*(1-I55)/H55*K55/365,F55*(1-I55)-N(J55))))</f>
        <v/>
      </c>
      <c r="M55" s="16">
        <f>IF(L55="","",N(J55)+L55)</f>
        <v/>
      </c>
      <c r="N55" s="16">
        <f>IF(M55="","",F55-M55)</f>
        <v/>
      </c>
      <c r="O55" s="11" t="n"/>
      <c r="P55" s="17">
        <f>IFERROR(VLOOKUP(O55,'Income-tax block rates'!$A:$B,2,FALSE),"")</f>
        <v/>
      </c>
      <c r="Q55" s="15">
        <f>IF(E55="","",IF(E55&lt;'Read me'!$B$3,"opening",MAX(0,'Read me'!$B$4-E55+1)))</f>
        <v/>
      </c>
      <c r="R55" s="15">
        <f>IF(Q55="","",IF(Q55="opening","in opening WDV",IF(E55&gt;'Read me'!$B$4,"next year",IF(Q55&gt;=180,"full","half"))))</f>
        <v/>
      </c>
      <c r="S55" s="12" t="n"/>
      <c r="T55" s="13" t="n"/>
      <c r="U55" s="16">
        <f>IF(OR(S55="",T55=""),"",T55-N55)</f>
        <v/>
      </c>
    </row>
    <row r="56">
      <c r="A56" s="11" t="n"/>
      <c r="B56" s="11" t="n"/>
      <c r="C56" s="11" t="n"/>
      <c r="D56" s="11" t="n"/>
      <c r="E56" s="12" t="n"/>
      <c r="F56" s="13" t="n"/>
      <c r="G56" s="11" t="n"/>
      <c r="H56" s="11" t="n"/>
      <c r="I56" s="14" t="n"/>
      <c r="J56" s="13" t="n"/>
      <c r="K56" s="15">
        <f>IF(OR(E56="",F56=""),"",MAX(0,MIN(IF(S56="",'Read me'!$B$4,S56),'Read me'!$B$4)-MAX(E56,'Read me'!$B$3)+1))</f>
        <v/>
      </c>
      <c r="L56" s="16">
        <f>IF(K56="","",MAX(0,MIN(F56*(1-I56)/H56*K56/365,F56*(1-I56)-N(J56))))</f>
        <v/>
      </c>
      <c r="M56" s="16">
        <f>IF(L56="","",N(J56)+L56)</f>
        <v/>
      </c>
      <c r="N56" s="16">
        <f>IF(M56="","",F56-M56)</f>
        <v/>
      </c>
      <c r="O56" s="11" t="n"/>
      <c r="P56" s="17">
        <f>IFERROR(VLOOKUP(O56,'Income-tax block rates'!$A:$B,2,FALSE),"")</f>
        <v/>
      </c>
      <c r="Q56" s="15">
        <f>IF(E56="","",IF(E56&lt;'Read me'!$B$3,"opening",MAX(0,'Read me'!$B$4-E56+1)))</f>
        <v/>
      </c>
      <c r="R56" s="15">
        <f>IF(Q56="","",IF(Q56="opening","in opening WDV",IF(E56&gt;'Read me'!$B$4,"next year",IF(Q56&gt;=180,"full","half"))))</f>
        <v/>
      </c>
      <c r="S56" s="12" t="n"/>
      <c r="T56" s="13" t="n"/>
      <c r="U56" s="16">
        <f>IF(OR(S56="",T56=""),"",T56-N56)</f>
        <v/>
      </c>
    </row>
    <row r="57">
      <c r="A57" s="11" t="n"/>
      <c r="B57" s="11" t="n"/>
      <c r="C57" s="11" t="n"/>
      <c r="D57" s="11" t="n"/>
      <c r="E57" s="12" t="n"/>
      <c r="F57" s="13" t="n"/>
      <c r="G57" s="11" t="n"/>
      <c r="H57" s="11" t="n"/>
      <c r="I57" s="14" t="n"/>
      <c r="J57" s="13" t="n"/>
      <c r="K57" s="15">
        <f>IF(OR(E57="",F57=""),"",MAX(0,MIN(IF(S57="",'Read me'!$B$4,S57),'Read me'!$B$4)-MAX(E57,'Read me'!$B$3)+1))</f>
        <v/>
      </c>
      <c r="L57" s="16">
        <f>IF(K57="","",MAX(0,MIN(F57*(1-I57)/H57*K57/365,F57*(1-I57)-N(J57))))</f>
        <v/>
      </c>
      <c r="M57" s="16">
        <f>IF(L57="","",N(J57)+L57)</f>
        <v/>
      </c>
      <c r="N57" s="16">
        <f>IF(M57="","",F57-M57)</f>
        <v/>
      </c>
      <c r="O57" s="11" t="n"/>
      <c r="P57" s="17">
        <f>IFERROR(VLOOKUP(O57,'Income-tax block rates'!$A:$B,2,FALSE),"")</f>
        <v/>
      </c>
      <c r="Q57" s="15">
        <f>IF(E57="","",IF(E57&lt;'Read me'!$B$3,"opening",MAX(0,'Read me'!$B$4-E57+1)))</f>
        <v/>
      </c>
      <c r="R57" s="15">
        <f>IF(Q57="","",IF(Q57="opening","in opening WDV",IF(E57&gt;'Read me'!$B$4,"next year",IF(Q57&gt;=180,"full","half"))))</f>
        <v/>
      </c>
      <c r="S57" s="12" t="n"/>
      <c r="T57" s="13" t="n"/>
      <c r="U57" s="16">
        <f>IF(OR(S57="",T57=""),"",T57-N57)</f>
        <v/>
      </c>
    </row>
    <row r="58">
      <c r="A58" s="11" t="n"/>
      <c r="B58" s="11" t="n"/>
      <c r="C58" s="11" t="n"/>
      <c r="D58" s="11" t="n"/>
      <c r="E58" s="12" t="n"/>
      <c r="F58" s="13" t="n"/>
      <c r="G58" s="11" t="n"/>
      <c r="H58" s="11" t="n"/>
      <c r="I58" s="14" t="n"/>
      <c r="J58" s="13" t="n"/>
      <c r="K58" s="15">
        <f>IF(OR(E58="",F58=""),"",MAX(0,MIN(IF(S58="",'Read me'!$B$4,S58),'Read me'!$B$4)-MAX(E58,'Read me'!$B$3)+1))</f>
        <v/>
      </c>
      <c r="L58" s="16">
        <f>IF(K58="","",MAX(0,MIN(F58*(1-I58)/H58*K58/365,F58*(1-I58)-N(J58))))</f>
        <v/>
      </c>
      <c r="M58" s="16">
        <f>IF(L58="","",N(J58)+L58)</f>
        <v/>
      </c>
      <c r="N58" s="16">
        <f>IF(M58="","",F58-M58)</f>
        <v/>
      </c>
      <c r="O58" s="11" t="n"/>
      <c r="P58" s="17">
        <f>IFERROR(VLOOKUP(O58,'Income-tax block rates'!$A:$B,2,FALSE),"")</f>
        <v/>
      </c>
      <c r="Q58" s="15">
        <f>IF(E58="","",IF(E58&lt;'Read me'!$B$3,"opening",MAX(0,'Read me'!$B$4-E58+1)))</f>
        <v/>
      </c>
      <c r="R58" s="15">
        <f>IF(Q58="","",IF(Q58="opening","in opening WDV",IF(E58&gt;'Read me'!$B$4,"next year",IF(Q58&gt;=180,"full","half"))))</f>
        <v/>
      </c>
      <c r="S58" s="12" t="n"/>
      <c r="T58" s="13" t="n"/>
      <c r="U58" s="16">
        <f>IF(OR(S58="",T58=""),"",T58-N58)</f>
        <v/>
      </c>
    </row>
    <row r="59">
      <c r="A59" s="11" t="n"/>
      <c r="B59" s="11" t="n"/>
      <c r="C59" s="11" t="n"/>
      <c r="D59" s="11" t="n"/>
      <c r="E59" s="12" t="n"/>
      <c r="F59" s="13" t="n"/>
      <c r="G59" s="11" t="n"/>
      <c r="H59" s="11" t="n"/>
      <c r="I59" s="14" t="n"/>
      <c r="J59" s="13" t="n"/>
      <c r="K59" s="15">
        <f>IF(OR(E59="",F59=""),"",MAX(0,MIN(IF(S59="",'Read me'!$B$4,S59),'Read me'!$B$4)-MAX(E59,'Read me'!$B$3)+1))</f>
        <v/>
      </c>
      <c r="L59" s="16">
        <f>IF(K59="","",MAX(0,MIN(F59*(1-I59)/H59*K59/365,F59*(1-I59)-N(J59))))</f>
        <v/>
      </c>
      <c r="M59" s="16">
        <f>IF(L59="","",N(J59)+L59)</f>
        <v/>
      </c>
      <c r="N59" s="16">
        <f>IF(M59="","",F59-M59)</f>
        <v/>
      </c>
      <c r="O59" s="11" t="n"/>
      <c r="P59" s="17">
        <f>IFERROR(VLOOKUP(O59,'Income-tax block rates'!$A:$B,2,FALSE),"")</f>
        <v/>
      </c>
      <c r="Q59" s="15">
        <f>IF(E59="","",IF(E59&lt;'Read me'!$B$3,"opening",MAX(0,'Read me'!$B$4-E59+1)))</f>
        <v/>
      </c>
      <c r="R59" s="15">
        <f>IF(Q59="","",IF(Q59="opening","in opening WDV",IF(E59&gt;'Read me'!$B$4,"next year",IF(Q59&gt;=180,"full","half"))))</f>
        <v/>
      </c>
      <c r="S59" s="12" t="n"/>
      <c r="T59" s="13" t="n"/>
      <c r="U59" s="16">
        <f>IF(OR(S59="",T59=""),"",T59-N59)</f>
        <v/>
      </c>
    </row>
    <row r="60">
      <c r="A60" s="11" t="n"/>
      <c r="B60" s="11" t="n"/>
      <c r="C60" s="11" t="n"/>
      <c r="D60" s="11" t="n"/>
      <c r="E60" s="12" t="n"/>
      <c r="F60" s="13" t="n"/>
      <c r="G60" s="11" t="n"/>
      <c r="H60" s="11" t="n"/>
      <c r="I60" s="14" t="n"/>
      <c r="J60" s="13" t="n"/>
      <c r="K60" s="15">
        <f>IF(OR(E60="",F60=""),"",MAX(0,MIN(IF(S60="",'Read me'!$B$4,S60),'Read me'!$B$4)-MAX(E60,'Read me'!$B$3)+1))</f>
        <v/>
      </c>
      <c r="L60" s="16">
        <f>IF(K60="","",MAX(0,MIN(F60*(1-I60)/H60*K60/365,F60*(1-I60)-N(J60))))</f>
        <v/>
      </c>
      <c r="M60" s="16">
        <f>IF(L60="","",N(J60)+L60)</f>
        <v/>
      </c>
      <c r="N60" s="16">
        <f>IF(M60="","",F60-M60)</f>
        <v/>
      </c>
      <c r="O60" s="11" t="n"/>
      <c r="P60" s="17">
        <f>IFERROR(VLOOKUP(O60,'Income-tax block rates'!$A:$B,2,FALSE),"")</f>
        <v/>
      </c>
      <c r="Q60" s="15">
        <f>IF(E60="","",IF(E60&lt;'Read me'!$B$3,"opening",MAX(0,'Read me'!$B$4-E60+1)))</f>
        <v/>
      </c>
      <c r="R60" s="15">
        <f>IF(Q60="","",IF(Q60="opening","in opening WDV",IF(E60&gt;'Read me'!$B$4,"next year",IF(Q60&gt;=180,"full","half"))))</f>
        <v/>
      </c>
      <c r="S60" s="12" t="n"/>
      <c r="T60" s="13" t="n"/>
      <c r="U60" s="16">
        <f>IF(OR(S60="",T60=""),"",T60-N60)</f>
        <v/>
      </c>
    </row>
    <row r="61">
      <c r="A61" s="11" t="n"/>
      <c r="B61" s="11" t="n"/>
      <c r="C61" s="11" t="n"/>
      <c r="D61" s="11" t="n"/>
      <c r="E61" s="12" t="n"/>
      <c r="F61" s="13" t="n"/>
      <c r="G61" s="11" t="n"/>
      <c r="H61" s="11" t="n"/>
      <c r="I61" s="14" t="n"/>
      <c r="J61" s="13" t="n"/>
      <c r="K61" s="15">
        <f>IF(OR(E61="",F61=""),"",MAX(0,MIN(IF(S61="",'Read me'!$B$4,S61),'Read me'!$B$4)-MAX(E61,'Read me'!$B$3)+1))</f>
        <v/>
      </c>
      <c r="L61" s="16">
        <f>IF(K61="","",MAX(0,MIN(F61*(1-I61)/H61*K61/365,F61*(1-I61)-N(J61))))</f>
        <v/>
      </c>
      <c r="M61" s="16">
        <f>IF(L61="","",N(J61)+L61)</f>
        <v/>
      </c>
      <c r="N61" s="16">
        <f>IF(M61="","",F61-M61)</f>
        <v/>
      </c>
      <c r="O61" s="11" t="n"/>
      <c r="P61" s="17">
        <f>IFERROR(VLOOKUP(O61,'Income-tax block rates'!$A:$B,2,FALSE),"")</f>
        <v/>
      </c>
      <c r="Q61" s="15">
        <f>IF(E61="","",IF(E61&lt;'Read me'!$B$3,"opening",MAX(0,'Read me'!$B$4-E61+1)))</f>
        <v/>
      </c>
      <c r="R61" s="15">
        <f>IF(Q61="","",IF(Q61="opening","in opening WDV",IF(E61&gt;'Read me'!$B$4,"next year",IF(Q61&gt;=180,"full","half"))))</f>
        <v/>
      </c>
      <c r="S61" s="12" t="n"/>
      <c r="T61" s="13" t="n"/>
      <c r="U61" s="16">
        <f>IF(OR(S61="",T61=""),"",T61-N61)</f>
        <v/>
      </c>
    </row>
    <row r="62">
      <c r="A62" s="11" t="n"/>
      <c r="B62" s="11" t="n"/>
      <c r="C62" s="11" t="n"/>
      <c r="D62" s="11" t="n"/>
      <c r="E62" s="12" t="n"/>
      <c r="F62" s="13" t="n"/>
      <c r="G62" s="11" t="n"/>
      <c r="H62" s="11" t="n"/>
      <c r="I62" s="14" t="n"/>
      <c r="J62" s="13" t="n"/>
      <c r="K62" s="15">
        <f>IF(OR(E62="",F62=""),"",MAX(0,MIN(IF(S62="",'Read me'!$B$4,S62),'Read me'!$B$4)-MAX(E62,'Read me'!$B$3)+1))</f>
        <v/>
      </c>
      <c r="L62" s="16">
        <f>IF(K62="","",MAX(0,MIN(F62*(1-I62)/H62*K62/365,F62*(1-I62)-N(J62))))</f>
        <v/>
      </c>
      <c r="M62" s="16">
        <f>IF(L62="","",N(J62)+L62)</f>
        <v/>
      </c>
      <c r="N62" s="16">
        <f>IF(M62="","",F62-M62)</f>
        <v/>
      </c>
      <c r="O62" s="11" t="n"/>
      <c r="P62" s="17">
        <f>IFERROR(VLOOKUP(O62,'Income-tax block rates'!$A:$B,2,FALSE),"")</f>
        <v/>
      </c>
      <c r="Q62" s="15">
        <f>IF(E62="","",IF(E62&lt;'Read me'!$B$3,"opening",MAX(0,'Read me'!$B$4-E62+1)))</f>
        <v/>
      </c>
      <c r="R62" s="15">
        <f>IF(Q62="","",IF(Q62="opening","in opening WDV",IF(E62&gt;'Read me'!$B$4,"next year",IF(Q62&gt;=180,"full","half"))))</f>
        <v/>
      </c>
      <c r="S62" s="12" t="n"/>
      <c r="T62" s="13" t="n"/>
      <c r="U62" s="16">
        <f>IF(OR(S62="",T62=""),"",T62-N62)</f>
        <v/>
      </c>
    </row>
    <row r="63">
      <c r="A63" s="11" t="n"/>
      <c r="B63" s="11" t="n"/>
      <c r="C63" s="11" t="n"/>
      <c r="D63" s="11" t="n"/>
      <c r="E63" s="12" t="n"/>
      <c r="F63" s="13" t="n"/>
      <c r="G63" s="11" t="n"/>
      <c r="H63" s="11" t="n"/>
      <c r="I63" s="14" t="n"/>
      <c r="J63" s="13" t="n"/>
      <c r="K63" s="15">
        <f>IF(OR(E63="",F63=""),"",MAX(0,MIN(IF(S63="",'Read me'!$B$4,S63),'Read me'!$B$4)-MAX(E63,'Read me'!$B$3)+1))</f>
        <v/>
      </c>
      <c r="L63" s="16">
        <f>IF(K63="","",MAX(0,MIN(F63*(1-I63)/H63*K63/365,F63*(1-I63)-N(J63))))</f>
        <v/>
      </c>
      <c r="M63" s="16">
        <f>IF(L63="","",N(J63)+L63)</f>
        <v/>
      </c>
      <c r="N63" s="16">
        <f>IF(M63="","",F63-M63)</f>
        <v/>
      </c>
      <c r="O63" s="11" t="n"/>
      <c r="P63" s="17">
        <f>IFERROR(VLOOKUP(O63,'Income-tax block rates'!$A:$B,2,FALSE),"")</f>
        <v/>
      </c>
      <c r="Q63" s="15">
        <f>IF(E63="","",IF(E63&lt;'Read me'!$B$3,"opening",MAX(0,'Read me'!$B$4-E63+1)))</f>
        <v/>
      </c>
      <c r="R63" s="15">
        <f>IF(Q63="","",IF(Q63="opening","in opening WDV",IF(E63&gt;'Read me'!$B$4,"next year",IF(Q63&gt;=180,"full","half"))))</f>
        <v/>
      </c>
      <c r="S63" s="12" t="n"/>
      <c r="T63" s="13" t="n"/>
      <c r="U63" s="16">
        <f>IF(OR(S63="",T63=""),"",T63-N63)</f>
        <v/>
      </c>
    </row>
    <row r="64">
      <c r="A64" s="11" t="n"/>
      <c r="B64" s="11" t="n"/>
      <c r="C64" s="11" t="n"/>
      <c r="D64" s="11" t="n"/>
      <c r="E64" s="12" t="n"/>
      <c r="F64" s="13" t="n"/>
      <c r="G64" s="11" t="n"/>
      <c r="H64" s="11" t="n"/>
      <c r="I64" s="14" t="n"/>
      <c r="J64" s="13" t="n"/>
      <c r="K64" s="15">
        <f>IF(OR(E64="",F64=""),"",MAX(0,MIN(IF(S64="",'Read me'!$B$4,S64),'Read me'!$B$4)-MAX(E64,'Read me'!$B$3)+1))</f>
        <v/>
      </c>
      <c r="L64" s="16">
        <f>IF(K64="","",MAX(0,MIN(F64*(1-I64)/H64*K64/365,F64*(1-I64)-N(J64))))</f>
        <v/>
      </c>
      <c r="M64" s="16">
        <f>IF(L64="","",N(J64)+L64)</f>
        <v/>
      </c>
      <c r="N64" s="16">
        <f>IF(M64="","",F64-M64)</f>
        <v/>
      </c>
      <c r="O64" s="11" t="n"/>
      <c r="P64" s="17">
        <f>IFERROR(VLOOKUP(O64,'Income-tax block rates'!$A:$B,2,FALSE),"")</f>
        <v/>
      </c>
      <c r="Q64" s="15">
        <f>IF(E64="","",IF(E64&lt;'Read me'!$B$3,"opening",MAX(0,'Read me'!$B$4-E64+1)))</f>
        <v/>
      </c>
      <c r="R64" s="15">
        <f>IF(Q64="","",IF(Q64="opening","in opening WDV",IF(E64&gt;'Read me'!$B$4,"next year",IF(Q64&gt;=180,"full","half"))))</f>
        <v/>
      </c>
      <c r="S64" s="12" t="n"/>
      <c r="T64" s="13" t="n"/>
      <c r="U64" s="16">
        <f>IF(OR(S64="",T64=""),"",T64-N64)</f>
        <v/>
      </c>
    </row>
    <row r="65">
      <c r="A65" s="11" t="n"/>
      <c r="B65" s="11" t="n"/>
      <c r="C65" s="11" t="n"/>
      <c r="D65" s="11" t="n"/>
      <c r="E65" s="12" t="n"/>
      <c r="F65" s="13" t="n"/>
      <c r="G65" s="11" t="n"/>
      <c r="H65" s="11" t="n"/>
      <c r="I65" s="14" t="n"/>
      <c r="J65" s="13" t="n"/>
      <c r="K65" s="15">
        <f>IF(OR(E65="",F65=""),"",MAX(0,MIN(IF(S65="",'Read me'!$B$4,S65),'Read me'!$B$4)-MAX(E65,'Read me'!$B$3)+1))</f>
        <v/>
      </c>
      <c r="L65" s="16">
        <f>IF(K65="","",MAX(0,MIN(F65*(1-I65)/H65*K65/365,F65*(1-I65)-N(J65))))</f>
        <v/>
      </c>
      <c r="M65" s="16">
        <f>IF(L65="","",N(J65)+L65)</f>
        <v/>
      </c>
      <c r="N65" s="16">
        <f>IF(M65="","",F65-M65)</f>
        <v/>
      </c>
      <c r="O65" s="11" t="n"/>
      <c r="P65" s="17">
        <f>IFERROR(VLOOKUP(O65,'Income-tax block rates'!$A:$B,2,FALSE),"")</f>
        <v/>
      </c>
      <c r="Q65" s="15">
        <f>IF(E65="","",IF(E65&lt;'Read me'!$B$3,"opening",MAX(0,'Read me'!$B$4-E65+1)))</f>
        <v/>
      </c>
      <c r="R65" s="15">
        <f>IF(Q65="","",IF(Q65="opening","in opening WDV",IF(E65&gt;'Read me'!$B$4,"next year",IF(Q65&gt;=180,"full","half"))))</f>
        <v/>
      </c>
      <c r="S65" s="12" t="n"/>
      <c r="T65" s="13" t="n"/>
      <c r="U65" s="16">
        <f>IF(OR(S65="",T65=""),"",T65-N65)</f>
        <v/>
      </c>
    </row>
    <row r="66">
      <c r="A66" s="11" t="n"/>
      <c r="B66" s="11" t="n"/>
      <c r="C66" s="11" t="n"/>
      <c r="D66" s="11" t="n"/>
      <c r="E66" s="12" t="n"/>
      <c r="F66" s="13" t="n"/>
      <c r="G66" s="11" t="n"/>
      <c r="H66" s="11" t="n"/>
      <c r="I66" s="14" t="n"/>
      <c r="J66" s="13" t="n"/>
      <c r="K66" s="15">
        <f>IF(OR(E66="",F66=""),"",MAX(0,MIN(IF(S66="",'Read me'!$B$4,S66),'Read me'!$B$4)-MAX(E66,'Read me'!$B$3)+1))</f>
        <v/>
      </c>
      <c r="L66" s="16">
        <f>IF(K66="","",MAX(0,MIN(F66*(1-I66)/H66*K66/365,F66*(1-I66)-N(J66))))</f>
        <v/>
      </c>
      <c r="M66" s="16">
        <f>IF(L66="","",N(J66)+L66)</f>
        <v/>
      </c>
      <c r="N66" s="16">
        <f>IF(M66="","",F66-M66)</f>
        <v/>
      </c>
      <c r="O66" s="11" t="n"/>
      <c r="P66" s="17">
        <f>IFERROR(VLOOKUP(O66,'Income-tax block rates'!$A:$B,2,FALSE),"")</f>
        <v/>
      </c>
      <c r="Q66" s="15">
        <f>IF(E66="","",IF(E66&lt;'Read me'!$B$3,"opening",MAX(0,'Read me'!$B$4-E66+1)))</f>
        <v/>
      </c>
      <c r="R66" s="15">
        <f>IF(Q66="","",IF(Q66="opening","in opening WDV",IF(E66&gt;'Read me'!$B$4,"next year",IF(Q66&gt;=180,"full","half"))))</f>
        <v/>
      </c>
      <c r="S66" s="12" t="n"/>
      <c r="T66" s="13" t="n"/>
      <c r="U66" s="16">
        <f>IF(OR(S66="",T66=""),"",T66-N66)</f>
        <v/>
      </c>
    </row>
    <row r="67">
      <c r="A67" s="11" t="n"/>
      <c r="B67" s="11" t="n"/>
      <c r="C67" s="11" t="n"/>
      <c r="D67" s="11" t="n"/>
      <c r="E67" s="12" t="n"/>
      <c r="F67" s="13" t="n"/>
      <c r="G67" s="11" t="n"/>
      <c r="H67" s="11" t="n"/>
      <c r="I67" s="14" t="n"/>
      <c r="J67" s="13" t="n"/>
      <c r="K67" s="15">
        <f>IF(OR(E67="",F67=""),"",MAX(0,MIN(IF(S67="",'Read me'!$B$4,S67),'Read me'!$B$4)-MAX(E67,'Read me'!$B$3)+1))</f>
        <v/>
      </c>
      <c r="L67" s="16">
        <f>IF(K67="","",MAX(0,MIN(F67*(1-I67)/H67*K67/365,F67*(1-I67)-N(J67))))</f>
        <v/>
      </c>
      <c r="M67" s="16">
        <f>IF(L67="","",N(J67)+L67)</f>
        <v/>
      </c>
      <c r="N67" s="16">
        <f>IF(M67="","",F67-M67)</f>
        <v/>
      </c>
      <c r="O67" s="11" t="n"/>
      <c r="P67" s="17">
        <f>IFERROR(VLOOKUP(O67,'Income-tax block rates'!$A:$B,2,FALSE),"")</f>
        <v/>
      </c>
      <c r="Q67" s="15">
        <f>IF(E67="","",IF(E67&lt;'Read me'!$B$3,"opening",MAX(0,'Read me'!$B$4-E67+1)))</f>
        <v/>
      </c>
      <c r="R67" s="15">
        <f>IF(Q67="","",IF(Q67="opening","in opening WDV",IF(E67&gt;'Read me'!$B$4,"next year",IF(Q67&gt;=180,"full","half"))))</f>
        <v/>
      </c>
      <c r="S67" s="12" t="n"/>
      <c r="T67" s="13" t="n"/>
      <c r="U67" s="16">
        <f>IF(OR(S67="",T67=""),"",T67-N67)</f>
        <v/>
      </c>
    </row>
    <row r="68">
      <c r="A68" s="11" t="n"/>
      <c r="B68" s="11" t="n"/>
      <c r="C68" s="11" t="n"/>
      <c r="D68" s="11" t="n"/>
      <c r="E68" s="12" t="n"/>
      <c r="F68" s="13" t="n"/>
      <c r="G68" s="11" t="n"/>
      <c r="H68" s="11" t="n"/>
      <c r="I68" s="14" t="n"/>
      <c r="J68" s="13" t="n"/>
      <c r="K68" s="15">
        <f>IF(OR(E68="",F68=""),"",MAX(0,MIN(IF(S68="",'Read me'!$B$4,S68),'Read me'!$B$4)-MAX(E68,'Read me'!$B$3)+1))</f>
        <v/>
      </c>
      <c r="L68" s="16">
        <f>IF(K68="","",MAX(0,MIN(F68*(1-I68)/H68*K68/365,F68*(1-I68)-N(J68))))</f>
        <v/>
      </c>
      <c r="M68" s="16">
        <f>IF(L68="","",N(J68)+L68)</f>
        <v/>
      </c>
      <c r="N68" s="16">
        <f>IF(M68="","",F68-M68)</f>
        <v/>
      </c>
      <c r="O68" s="11" t="n"/>
      <c r="P68" s="17">
        <f>IFERROR(VLOOKUP(O68,'Income-tax block rates'!$A:$B,2,FALSE),"")</f>
        <v/>
      </c>
      <c r="Q68" s="15">
        <f>IF(E68="","",IF(E68&lt;'Read me'!$B$3,"opening",MAX(0,'Read me'!$B$4-E68+1)))</f>
        <v/>
      </c>
      <c r="R68" s="15">
        <f>IF(Q68="","",IF(Q68="opening","in opening WDV",IF(E68&gt;'Read me'!$B$4,"next year",IF(Q68&gt;=180,"full","half"))))</f>
        <v/>
      </c>
      <c r="S68" s="12" t="n"/>
      <c r="T68" s="13" t="n"/>
      <c r="U68" s="16">
        <f>IF(OR(S68="",T68=""),"",T68-N68)</f>
        <v/>
      </c>
    </row>
    <row r="69">
      <c r="A69" s="11" t="n"/>
      <c r="B69" s="11" t="n"/>
      <c r="C69" s="11" t="n"/>
      <c r="D69" s="11" t="n"/>
      <c r="E69" s="12" t="n"/>
      <c r="F69" s="13" t="n"/>
      <c r="G69" s="11" t="n"/>
      <c r="H69" s="11" t="n"/>
      <c r="I69" s="14" t="n"/>
      <c r="J69" s="13" t="n"/>
      <c r="K69" s="15">
        <f>IF(OR(E69="",F69=""),"",MAX(0,MIN(IF(S69="",'Read me'!$B$4,S69),'Read me'!$B$4)-MAX(E69,'Read me'!$B$3)+1))</f>
        <v/>
      </c>
      <c r="L69" s="16">
        <f>IF(K69="","",MAX(0,MIN(F69*(1-I69)/H69*K69/365,F69*(1-I69)-N(J69))))</f>
        <v/>
      </c>
      <c r="M69" s="16">
        <f>IF(L69="","",N(J69)+L69)</f>
        <v/>
      </c>
      <c r="N69" s="16">
        <f>IF(M69="","",F69-M69)</f>
        <v/>
      </c>
      <c r="O69" s="11" t="n"/>
      <c r="P69" s="17">
        <f>IFERROR(VLOOKUP(O69,'Income-tax block rates'!$A:$B,2,FALSE),"")</f>
        <v/>
      </c>
      <c r="Q69" s="15">
        <f>IF(E69="","",IF(E69&lt;'Read me'!$B$3,"opening",MAX(0,'Read me'!$B$4-E69+1)))</f>
        <v/>
      </c>
      <c r="R69" s="15">
        <f>IF(Q69="","",IF(Q69="opening","in opening WDV",IF(E69&gt;'Read me'!$B$4,"next year",IF(Q69&gt;=180,"full","half"))))</f>
        <v/>
      </c>
      <c r="S69" s="12" t="n"/>
      <c r="T69" s="13" t="n"/>
      <c r="U69" s="16">
        <f>IF(OR(S69="",T69=""),"",T69-N69)</f>
        <v/>
      </c>
    </row>
    <row r="70">
      <c r="A70" s="11" t="n"/>
      <c r="B70" s="11" t="n"/>
      <c r="C70" s="11" t="n"/>
      <c r="D70" s="11" t="n"/>
      <c r="E70" s="12" t="n"/>
      <c r="F70" s="13" t="n"/>
      <c r="G70" s="11" t="n"/>
      <c r="H70" s="11" t="n"/>
      <c r="I70" s="14" t="n"/>
      <c r="J70" s="13" t="n"/>
      <c r="K70" s="15">
        <f>IF(OR(E70="",F70=""),"",MAX(0,MIN(IF(S70="",'Read me'!$B$4,S70),'Read me'!$B$4)-MAX(E70,'Read me'!$B$3)+1))</f>
        <v/>
      </c>
      <c r="L70" s="16">
        <f>IF(K70="","",MAX(0,MIN(F70*(1-I70)/H70*K70/365,F70*(1-I70)-N(J70))))</f>
        <v/>
      </c>
      <c r="M70" s="16">
        <f>IF(L70="","",N(J70)+L70)</f>
        <v/>
      </c>
      <c r="N70" s="16">
        <f>IF(M70="","",F70-M70)</f>
        <v/>
      </c>
      <c r="O70" s="11" t="n"/>
      <c r="P70" s="17">
        <f>IFERROR(VLOOKUP(O70,'Income-tax block rates'!$A:$B,2,FALSE),"")</f>
        <v/>
      </c>
      <c r="Q70" s="15">
        <f>IF(E70="","",IF(E70&lt;'Read me'!$B$3,"opening",MAX(0,'Read me'!$B$4-E70+1)))</f>
        <v/>
      </c>
      <c r="R70" s="15">
        <f>IF(Q70="","",IF(Q70="opening","in opening WDV",IF(E70&gt;'Read me'!$B$4,"next year",IF(Q70&gt;=180,"full","half"))))</f>
        <v/>
      </c>
      <c r="S70" s="12" t="n"/>
      <c r="T70" s="13" t="n"/>
      <c r="U70" s="16">
        <f>IF(OR(S70="",T70=""),"",T70-N70)</f>
        <v/>
      </c>
    </row>
    <row r="71">
      <c r="A71" s="11" t="n"/>
      <c r="B71" s="11" t="n"/>
      <c r="C71" s="11" t="n"/>
      <c r="D71" s="11" t="n"/>
      <c r="E71" s="12" t="n"/>
      <c r="F71" s="13" t="n"/>
      <c r="G71" s="11" t="n"/>
      <c r="H71" s="11" t="n"/>
      <c r="I71" s="14" t="n"/>
      <c r="J71" s="13" t="n"/>
      <c r="K71" s="15">
        <f>IF(OR(E71="",F71=""),"",MAX(0,MIN(IF(S71="",'Read me'!$B$4,S71),'Read me'!$B$4)-MAX(E71,'Read me'!$B$3)+1))</f>
        <v/>
      </c>
      <c r="L71" s="16">
        <f>IF(K71="","",MAX(0,MIN(F71*(1-I71)/H71*K71/365,F71*(1-I71)-N(J71))))</f>
        <v/>
      </c>
      <c r="M71" s="16">
        <f>IF(L71="","",N(J71)+L71)</f>
        <v/>
      </c>
      <c r="N71" s="16">
        <f>IF(M71="","",F71-M71)</f>
        <v/>
      </c>
      <c r="O71" s="11" t="n"/>
      <c r="P71" s="17">
        <f>IFERROR(VLOOKUP(O71,'Income-tax block rates'!$A:$B,2,FALSE),"")</f>
        <v/>
      </c>
      <c r="Q71" s="15">
        <f>IF(E71="","",IF(E71&lt;'Read me'!$B$3,"opening",MAX(0,'Read me'!$B$4-E71+1)))</f>
        <v/>
      </c>
      <c r="R71" s="15">
        <f>IF(Q71="","",IF(Q71="opening","in opening WDV",IF(E71&gt;'Read me'!$B$4,"next year",IF(Q71&gt;=180,"full","half"))))</f>
        <v/>
      </c>
      <c r="S71" s="12" t="n"/>
      <c r="T71" s="13" t="n"/>
      <c r="U71" s="16">
        <f>IF(OR(S71="",T71=""),"",T71-N71)</f>
        <v/>
      </c>
    </row>
    <row r="72">
      <c r="A72" s="11" t="n"/>
      <c r="B72" s="11" t="n"/>
      <c r="C72" s="11" t="n"/>
      <c r="D72" s="11" t="n"/>
      <c r="E72" s="12" t="n"/>
      <c r="F72" s="13" t="n"/>
      <c r="G72" s="11" t="n"/>
      <c r="H72" s="11" t="n"/>
      <c r="I72" s="14" t="n"/>
      <c r="J72" s="13" t="n"/>
      <c r="K72" s="15">
        <f>IF(OR(E72="",F72=""),"",MAX(0,MIN(IF(S72="",'Read me'!$B$4,S72),'Read me'!$B$4)-MAX(E72,'Read me'!$B$3)+1))</f>
        <v/>
      </c>
      <c r="L72" s="16">
        <f>IF(K72="","",MAX(0,MIN(F72*(1-I72)/H72*K72/365,F72*(1-I72)-N(J72))))</f>
        <v/>
      </c>
      <c r="M72" s="16">
        <f>IF(L72="","",N(J72)+L72)</f>
        <v/>
      </c>
      <c r="N72" s="16">
        <f>IF(M72="","",F72-M72)</f>
        <v/>
      </c>
      <c r="O72" s="11" t="n"/>
      <c r="P72" s="17">
        <f>IFERROR(VLOOKUP(O72,'Income-tax block rates'!$A:$B,2,FALSE),"")</f>
        <v/>
      </c>
      <c r="Q72" s="15">
        <f>IF(E72="","",IF(E72&lt;'Read me'!$B$3,"opening",MAX(0,'Read me'!$B$4-E72+1)))</f>
        <v/>
      </c>
      <c r="R72" s="15">
        <f>IF(Q72="","",IF(Q72="opening","in opening WDV",IF(E72&gt;'Read me'!$B$4,"next year",IF(Q72&gt;=180,"full","half"))))</f>
        <v/>
      </c>
      <c r="S72" s="12" t="n"/>
      <c r="T72" s="13" t="n"/>
      <c r="U72" s="16">
        <f>IF(OR(S72="",T72=""),"",T72-N72)</f>
        <v/>
      </c>
    </row>
    <row r="73">
      <c r="A73" s="11" t="n"/>
      <c r="B73" s="11" t="n"/>
      <c r="C73" s="11" t="n"/>
      <c r="D73" s="11" t="n"/>
      <c r="E73" s="12" t="n"/>
      <c r="F73" s="13" t="n"/>
      <c r="G73" s="11" t="n"/>
      <c r="H73" s="11" t="n"/>
      <c r="I73" s="14" t="n"/>
      <c r="J73" s="13" t="n"/>
      <c r="K73" s="15">
        <f>IF(OR(E73="",F73=""),"",MAX(0,MIN(IF(S73="",'Read me'!$B$4,S73),'Read me'!$B$4)-MAX(E73,'Read me'!$B$3)+1))</f>
        <v/>
      </c>
      <c r="L73" s="16">
        <f>IF(K73="","",MAX(0,MIN(F73*(1-I73)/H73*K73/365,F73*(1-I73)-N(J73))))</f>
        <v/>
      </c>
      <c r="M73" s="16">
        <f>IF(L73="","",N(J73)+L73)</f>
        <v/>
      </c>
      <c r="N73" s="16">
        <f>IF(M73="","",F73-M73)</f>
        <v/>
      </c>
      <c r="O73" s="11" t="n"/>
      <c r="P73" s="17">
        <f>IFERROR(VLOOKUP(O73,'Income-tax block rates'!$A:$B,2,FALSE),"")</f>
        <v/>
      </c>
      <c r="Q73" s="15">
        <f>IF(E73="","",IF(E73&lt;'Read me'!$B$3,"opening",MAX(0,'Read me'!$B$4-E73+1)))</f>
        <v/>
      </c>
      <c r="R73" s="15">
        <f>IF(Q73="","",IF(Q73="opening","in opening WDV",IF(E73&gt;'Read me'!$B$4,"next year",IF(Q73&gt;=180,"full","half"))))</f>
        <v/>
      </c>
      <c r="S73" s="12" t="n"/>
      <c r="T73" s="13" t="n"/>
      <c r="U73" s="16">
        <f>IF(OR(S73="",T73=""),"",T73-N73)</f>
        <v/>
      </c>
    </row>
    <row r="74">
      <c r="A74" s="11" t="n"/>
      <c r="B74" s="11" t="n"/>
      <c r="C74" s="11" t="n"/>
      <c r="D74" s="11" t="n"/>
      <c r="E74" s="12" t="n"/>
      <c r="F74" s="13" t="n"/>
      <c r="G74" s="11" t="n"/>
      <c r="H74" s="11" t="n"/>
      <c r="I74" s="14" t="n"/>
      <c r="J74" s="13" t="n"/>
      <c r="K74" s="15">
        <f>IF(OR(E74="",F74=""),"",MAX(0,MIN(IF(S74="",'Read me'!$B$4,S74),'Read me'!$B$4)-MAX(E74,'Read me'!$B$3)+1))</f>
        <v/>
      </c>
      <c r="L74" s="16">
        <f>IF(K74="","",MAX(0,MIN(F74*(1-I74)/H74*K74/365,F74*(1-I74)-N(J74))))</f>
        <v/>
      </c>
      <c r="M74" s="16">
        <f>IF(L74="","",N(J74)+L74)</f>
        <v/>
      </c>
      <c r="N74" s="16">
        <f>IF(M74="","",F74-M74)</f>
        <v/>
      </c>
      <c r="O74" s="11" t="n"/>
      <c r="P74" s="17">
        <f>IFERROR(VLOOKUP(O74,'Income-tax block rates'!$A:$B,2,FALSE),"")</f>
        <v/>
      </c>
      <c r="Q74" s="15">
        <f>IF(E74="","",IF(E74&lt;'Read me'!$B$3,"opening",MAX(0,'Read me'!$B$4-E74+1)))</f>
        <v/>
      </c>
      <c r="R74" s="15">
        <f>IF(Q74="","",IF(Q74="opening","in opening WDV",IF(E74&gt;'Read me'!$B$4,"next year",IF(Q74&gt;=180,"full","half"))))</f>
        <v/>
      </c>
      <c r="S74" s="12" t="n"/>
      <c r="T74" s="13" t="n"/>
      <c r="U74" s="16">
        <f>IF(OR(S74="",T74=""),"",T74-N74)</f>
        <v/>
      </c>
    </row>
    <row r="75">
      <c r="A75" s="11" t="n"/>
      <c r="B75" s="11" t="n"/>
      <c r="C75" s="11" t="n"/>
      <c r="D75" s="11" t="n"/>
      <c r="E75" s="12" t="n"/>
      <c r="F75" s="13" t="n"/>
      <c r="G75" s="11" t="n"/>
      <c r="H75" s="11" t="n"/>
      <c r="I75" s="14" t="n"/>
      <c r="J75" s="13" t="n"/>
      <c r="K75" s="15">
        <f>IF(OR(E75="",F75=""),"",MAX(0,MIN(IF(S75="",'Read me'!$B$4,S75),'Read me'!$B$4)-MAX(E75,'Read me'!$B$3)+1))</f>
        <v/>
      </c>
      <c r="L75" s="16">
        <f>IF(K75="","",MAX(0,MIN(F75*(1-I75)/H75*K75/365,F75*(1-I75)-N(J75))))</f>
        <v/>
      </c>
      <c r="M75" s="16">
        <f>IF(L75="","",N(J75)+L75)</f>
        <v/>
      </c>
      <c r="N75" s="16">
        <f>IF(M75="","",F75-M75)</f>
        <v/>
      </c>
      <c r="O75" s="11" t="n"/>
      <c r="P75" s="17">
        <f>IFERROR(VLOOKUP(O75,'Income-tax block rates'!$A:$B,2,FALSE),"")</f>
        <v/>
      </c>
      <c r="Q75" s="15">
        <f>IF(E75="","",IF(E75&lt;'Read me'!$B$3,"opening",MAX(0,'Read me'!$B$4-E75+1)))</f>
        <v/>
      </c>
      <c r="R75" s="15">
        <f>IF(Q75="","",IF(Q75="opening","in opening WDV",IF(E75&gt;'Read me'!$B$4,"next year",IF(Q75&gt;=180,"full","half"))))</f>
        <v/>
      </c>
      <c r="S75" s="12" t="n"/>
      <c r="T75" s="13" t="n"/>
      <c r="U75" s="16">
        <f>IF(OR(S75="",T75=""),"",T75-N75)</f>
        <v/>
      </c>
    </row>
    <row r="76">
      <c r="A76" s="11" t="n"/>
      <c r="B76" s="11" t="n"/>
      <c r="C76" s="11" t="n"/>
      <c r="D76" s="11" t="n"/>
      <c r="E76" s="12" t="n"/>
      <c r="F76" s="13" t="n"/>
      <c r="G76" s="11" t="n"/>
      <c r="H76" s="11" t="n"/>
      <c r="I76" s="14" t="n"/>
      <c r="J76" s="13" t="n"/>
      <c r="K76" s="15">
        <f>IF(OR(E76="",F76=""),"",MAX(0,MIN(IF(S76="",'Read me'!$B$4,S76),'Read me'!$B$4)-MAX(E76,'Read me'!$B$3)+1))</f>
        <v/>
      </c>
      <c r="L76" s="16">
        <f>IF(K76="","",MAX(0,MIN(F76*(1-I76)/H76*K76/365,F76*(1-I76)-N(J76))))</f>
        <v/>
      </c>
      <c r="M76" s="16">
        <f>IF(L76="","",N(J76)+L76)</f>
        <v/>
      </c>
      <c r="N76" s="16">
        <f>IF(M76="","",F76-M76)</f>
        <v/>
      </c>
      <c r="O76" s="11" t="n"/>
      <c r="P76" s="17">
        <f>IFERROR(VLOOKUP(O76,'Income-tax block rates'!$A:$B,2,FALSE),"")</f>
        <v/>
      </c>
      <c r="Q76" s="15">
        <f>IF(E76="","",IF(E76&lt;'Read me'!$B$3,"opening",MAX(0,'Read me'!$B$4-E76+1)))</f>
        <v/>
      </c>
      <c r="R76" s="15">
        <f>IF(Q76="","",IF(Q76="opening","in opening WDV",IF(E76&gt;'Read me'!$B$4,"next year",IF(Q76&gt;=180,"full","half"))))</f>
        <v/>
      </c>
      <c r="S76" s="12" t="n"/>
      <c r="T76" s="13" t="n"/>
      <c r="U76" s="16">
        <f>IF(OR(S76="",T76=""),"",T76-N76)</f>
        <v/>
      </c>
    </row>
    <row r="77">
      <c r="A77" s="11" t="n"/>
      <c r="B77" s="11" t="n"/>
      <c r="C77" s="11" t="n"/>
      <c r="D77" s="11" t="n"/>
      <c r="E77" s="12" t="n"/>
      <c r="F77" s="13" t="n"/>
      <c r="G77" s="11" t="n"/>
      <c r="H77" s="11" t="n"/>
      <c r="I77" s="14" t="n"/>
      <c r="J77" s="13" t="n"/>
      <c r="K77" s="15">
        <f>IF(OR(E77="",F77=""),"",MAX(0,MIN(IF(S77="",'Read me'!$B$4,S77),'Read me'!$B$4)-MAX(E77,'Read me'!$B$3)+1))</f>
        <v/>
      </c>
      <c r="L77" s="16">
        <f>IF(K77="","",MAX(0,MIN(F77*(1-I77)/H77*K77/365,F77*(1-I77)-N(J77))))</f>
        <v/>
      </c>
      <c r="M77" s="16">
        <f>IF(L77="","",N(J77)+L77)</f>
        <v/>
      </c>
      <c r="N77" s="16">
        <f>IF(M77="","",F77-M77)</f>
        <v/>
      </c>
      <c r="O77" s="11" t="n"/>
      <c r="P77" s="17">
        <f>IFERROR(VLOOKUP(O77,'Income-tax block rates'!$A:$B,2,FALSE),"")</f>
        <v/>
      </c>
      <c r="Q77" s="15">
        <f>IF(E77="","",IF(E77&lt;'Read me'!$B$3,"opening",MAX(0,'Read me'!$B$4-E77+1)))</f>
        <v/>
      </c>
      <c r="R77" s="15">
        <f>IF(Q77="","",IF(Q77="opening","in opening WDV",IF(E77&gt;'Read me'!$B$4,"next year",IF(Q77&gt;=180,"full","half"))))</f>
        <v/>
      </c>
      <c r="S77" s="12" t="n"/>
      <c r="T77" s="13" t="n"/>
      <c r="U77" s="16">
        <f>IF(OR(S77="",T77=""),"",T77-N77)</f>
        <v/>
      </c>
    </row>
    <row r="78">
      <c r="A78" s="11" t="n"/>
      <c r="B78" s="11" t="n"/>
      <c r="C78" s="11" t="n"/>
      <c r="D78" s="11" t="n"/>
      <c r="E78" s="12" t="n"/>
      <c r="F78" s="13" t="n"/>
      <c r="G78" s="11" t="n"/>
      <c r="H78" s="11" t="n"/>
      <c r="I78" s="14" t="n"/>
      <c r="J78" s="13" t="n"/>
      <c r="K78" s="15">
        <f>IF(OR(E78="",F78=""),"",MAX(0,MIN(IF(S78="",'Read me'!$B$4,S78),'Read me'!$B$4)-MAX(E78,'Read me'!$B$3)+1))</f>
        <v/>
      </c>
      <c r="L78" s="16">
        <f>IF(K78="","",MAX(0,MIN(F78*(1-I78)/H78*K78/365,F78*(1-I78)-N(J78))))</f>
        <v/>
      </c>
      <c r="M78" s="16">
        <f>IF(L78="","",N(J78)+L78)</f>
        <v/>
      </c>
      <c r="N78" s="16">
        <f>IF(M78="","",F78-M78)</f>
        <v/>
      </c>
      <c r="O78" s="11" t="n"/>
      <c r="P78" s="17">
        <f>IFERROR(VLOOKUP(O78,'Income-tax block rates'!$A:$B,2,FALSE),"")</f>
        <v/>
      </c>
      <c r="Q78" s="15">
        <f>IF(E78="","",IF(E78&lt;'Read me'!$B$3,"opening",MAX(0,'Read me'!$B$4-E78+1)))</f>
        <v/>
      </c>
      <c r="R78" s="15">
        <f>IF(Q78="","",IF(Q78="opening","in opening WDV",IF(E78&gt;'Read me'!$B$4,"next year",IF(Q78&gt;=180,"full","half"))))</f>
        <v/>
      </c>
      <c r="S78" s="12" t="n"/>
      <c r="T78" s="13" t="n"/>
      <c r="U78" s="16">
        <f>IF(OR(S78="",T78=""),"",T78-N78)</f>
        <v/>
      </c>
    </row>
    <row r="79">
      <c r="A79" s="11" t="n"/>
      <c r="B79" s="11" t="n"/>
      <c r="C79" s="11" t="n"/>
      <c r="D79" s="11" t="n"/>
      <c r="E79" s="12" t="n"/>
      <c r="F79" s="13" t="n"/>
      <c r="G79" s="11" t="n"/>
      <c r="H79" s="11" t="n"/>
      <c r="I79" s="14" t="n"/>
      <c r="J79" s="13" t="n"/>
      <c r="K79" s="15">
        <f>IF(OR(E79="",F79=""),"",MAX(0,MIN(IF(S79="",'Read me'!$B$4,S79),'Read me'!$B$4)-MAX(E79,'Read me'!$B$3)+1))</f>
        <v/>
      </c>
      <c r="L79" s="16">
        <f>IF(K79="","",MAX(0,MIN(F79*(1-I79)/H79*K79/365,F79*(1-I79)-N(J79))))</f>
        <v/>
      </c>
      <c r="M79" s="16">
        <f>IF(L79="","",N(J79)+L79)</f>
        <v/>
      </c>
      <c r="N79" s="16">
        <f>IF(M79="","",F79-M79)</f>
        <v/>
      </c>
      <c r="O79" s="11" t="n"/>
      <c r="P79" s="17">
        <f>IFERROR(VLOOKUP(O79,'Income-tax block rates'!$A:$B,2,FALSE),"")</f>
        <v/>
      </c>
      <c r="Q79" s="15">
        <f>IF(E79="","",IF(E79&lt;'Read me'!$B$3,"opening",MAX(0,'Read me'!$B$4-E79+1)))</f>
        <v/>
      </c>
      <c r="R79" s="15">
        <f>IF(Q79="","",IF(Q79="opening","in opening WDV",IF(E79&gt;'Read me'!$B$4,"next year",IF(Q79&gt;=180,"full","half"))))</f>
        <v/>
      </c>
      <c r="S79" s="12" t="n"/>
      <c r="T79" s="13" t="n"/>
      <c r="U79" s="16">
        <f>IF(OR(S79="",T79=""),"",T79-N79)</f>
        <v/>
      </c>
    </row>
    <row r="80">
      <c r="A80" s="11" t="n"/>
      <c r="B80" s="11" t="n"/>
      <c r="C80" s="11" t="n"/>
      <c r="D80" s="11" t="n"/>
      <c r="E80" s="12" t="n"/>
      <c r="F80" s="13" t="n"/>
      <c r="G80" s="11" t="n"/>
      <c r="H80" s="11" t="n"/>
      <c r="I80" s="14" t="n"/>
      <c r="J80" s="13" t="n"/>
      <c r="K80" s="15">
        <f>IF(OR(E80="",F80=""),"",MAX(0,MIN(IF(S80="",'Read me'!$B$4,S80),'Read me'!$B$4)-MAX(E80,'Read me'!$B$3)+1))</f>
        <v/>
      </c>
      <c r="L80" s="16">
        <f>IF(K80="","",MAX(0,MIN(F80*(1-I80)/H80*K80/365,F80*(1-I80)-N(J80))))</f>
        <v/>
      </c>
      <c r="M80" s="16">
        <f>IF(L80="","",N(J80)+L80)</f>
        <v/>
      </c>
      <c r="N80" s="16">
        <f>IF(M80="","",F80-M80)</f>
        <v/>
      </c>
      <c r="O80" s="11" t="n"/>
      <c r="P80" s="17">
        <f>IFERROR(VLOOKUP(O80,'Income-tax block rates'!$A:$B,2,FALSE),"")</f>
        <v/>
      </c>
      <c r="Q80" s="15">
        <f>IF(E80="","",IF(E80&lt;'Read me'!$B$3,"opening",MAX(0,'Read me'!$B$4-E80+1)))</f>
        <v/>
      </c>
      <c r="R80" s="15">
        <f>IF(Q80="","",IF(Q80="opening","in opening WDV",IF(E80&gt;'Read me'!$B$4,"next year",IF(Q80&gt;=180,"full","half"))))</f>
        <v/>
      </c>
      <c r="S80" s="12" t="n"/>
      <c r="T80" s="13" t="n"/>
      <c r="U80" s="16">
        <f>IF(OR(S80="",T80=""),"",T80-N80)</f>
        <v/>
      </c>
    </row>
    <row r="81">
      <c r="A81" s="11" t="n"/>
      <c r="B81" s="11" t="n"/>
      <c r="C81" s="11" t="n"/>
      <c r="D81" s="11" t="n"/>
      <c r="E81" s="12" t="n"/>
      <c r="F81" s="13" t="n"/>
      <c r="G81" s="11" t="n"/>
      <c r="H81" s="11" t="n"/>
      <c r="I81" s="14" t="n"/>
      <c r="J81" s="13" t="n"/>
      <c r="K81" s="15">
        <f>IF(OR(E81="",F81=""),"",MAX(0,MIN(IF(S81="",'Read me'!$B$4,S81),'Read me'!$B$4)-MAX(E81,'Read me'!$B$3)+1))</f>
        <v/>
      </c>
      <c r="L81" s="16">
        <f>IF(K81="","",MAX(0,MIN(F81*(1-I81)/H81*K81/365,F81*(1-I81)-N(J81))))</f>
        <v/>
      </c>
      <c r="M81" s="16">
        <f>IF(L81="","",N(J81)+L81)</f>
        <v/>
      </c>
      <c r="N81" s="16">
        <f>IF(M81="","",F81-M81)</f>
        <v/>
      </c>
      <c r="O81" s="11" t="n"/>
      <c r="P81" s="17">
        <f>IFERROR(VLOOKUP(O81,'Income-tax block rates'!$A:$B,2,FALSE),"")</f>
        <v/>
      </c>
      <c r="Q81" s="15">
        <f>IF(E81="","",IF(E81&lt;'Read me'!$B$3,"opening",MAX(0,'Read me'!$B$4-E81+1)))</f>
        <v/>
      </c>
      <c r="R81" s="15">
        <f>IF(Q81="","",IF(Q81="opening","in opening WDV",IF(E81&gt;'Read me'!$B$4,"next year",IF(Q81&gt;=180,"full","half"))))</f>
        <v/>
      </c>
      <c r="S81" s="12" t="n"/>
      <c r="T81" s="13" t="n"/>
      <c r="U81" s="16">
        <f>IF(OR(S81="",T81=""),"",T81-N81)</f>
        <v/>
      </c>
    </row>
    <row r="82">
      <c r="A82" s="11" t="n"/>
      <c r="B82" s="11" t="n"/>
      <c r="C82" s="11" t="n"/>
      <c r="D82" s="11" t="n"/>
      <c r="E82" s="12" t="n"/>
      <c r="F82" s="13" t="n"/>
      <c r="G82" s="11" t="n"/>
      <c r="H82" s="11" t="n"/>
      <c r="I82" s="14" t="n"/>
      <c r="J82" s="13" t="n"/>
      <c r="K82" s="15">
        <f>IF(OR(E82="",F82=""),"",MAX(0,MIN(IF(S82="",'Read me'!$B$4,S82),'Read me'!$B$4)-MAX(E82,'Read me'!$B$3)+1))</f>
        <v/>
      </c>
      <c r="L82" s="16">
        <f>IF(K82="","",MAX(0,MIN(F82*(1-I82)/H82*K82/365,F82*(1-I82)-N(J82))))</f>
        <v/>
      </c>
      <c r="M82" s="16">
        <f>IF(L82="","",N(J82)+L82)</f>
        <v/>
      </c>
      <c r="N82" s="16">
        <f>IF(M82="","",F82-M82)</f>
        <v/>
      </c>
      <c r="O82" s="11" t="n"/>
      <c r="P82" s="17">
        <f>IFERROR(VLOOKUP(O82,'Income-tax block rates'!$A:$B,2,FALSE),"")</f>
        <v/>
      </c>
      <c r="Q82" s="15">
        <f>IF(E82="","",IF(E82&lt;'Read me'!$B$3,"opening",MAX(0,'Read me'!$B$4-E82+1)))</f>
        <v/>
      </c>
      <c r="R82" s="15">
        <f>IF(Q82="","",IF(Q82="opening","in opening WDV",IF(E82&gt;'Read me'!$B$4,"next year",IF(Q82&gt;=180,"full","half"))))</f>
        <v/>
      </c>
      <c r="S82" s="12" t="n"/>
      <c r="T82" s="13" t="n"/>
      <c r="U82" s="16">
        <f>IF(OR(S82="",T82=""),"",T82-N82)</f>
        <v/>
      </c>
    </row>
    <row r="83">
      <c r="A83" s="11" t="n"/>
      <c r="B83" s="11" t="n"/>
      <c r="C83" s="11" t="n"/>
      <c r="D83" s="11" t="n"/>
      <c r="E83" s="12" t="n"/>
      <c r="F83" s="13" t="n"/>
      <c r="G83" s="11" t="n"/>
      <c r="H83" s="11" t="n"/>
      <c r="I83" s="14" t="n"/>
      <c r="J83" s="13" t="n"/>
      <c r="K83" s="15">
        <f>IF(OR(E83="",F83=""),"",MAX(0,MIN(IF(S83="",'Read me'!$B$4,S83),'Read me'!$B$4)-MAX(E83,'Read me'!$B$3)+1))</f>
        <v/>
      </c>
      <c r="L83" s="16">
        <f>IF(K83="","",MAX(0,MIN(F83*(1-I83)/H83*K83/365,F83*(1-I83)-N(J83))))</f>
        <v/>
      </c>
      <c r="M83" s="16">
        <f>IF(L83="","",N(J83)+L83)</f>
        <v/>
      </c>
      <c r="N83" s="16">
        <f>IF(M83="","",F83-M83)</f>
        <v/>
      </c>
      <c r="O83" s="11" t="n"/>
      <c r="P83" s="17">
        <f>IFERROR(VLOOKUP(O83,'Income-tax block rates'!$A:$B,2,FALSE),"")</f>
        <v/>
      </c>
      <c r="Q83" s="15">
        <f>IF(E83="","",IF(E83&lt;'Read me'!$B$3,"opening",MAX(0,'Read me'!$B$4-E83+1)))</f>
        <v/>
      </c>
      <c r="R83" s="15">
        <f>IF(Q83="","",IF(Q83="opening","in opening WDV",IF(E83&gt;'Read me'!$B$4,"next year",IF(Q83&gt;=180,"full","half"))))</f>
        <v/>
      </c>
      <c r="S83" s="12" t="n"/>
      <c r="T83" s="13" t="n"/>
      <c r="U83" s="16">
        <f>IF(OR(S83="",T83=""),"",T83-N83)</f>
        <v/>
      </c>
    </row>
    <row r="84">
      <c r="A84" s="11" t="n"/>
      <c r="B84" s="11" t="n"/>
      <c r="C84" s="11" t="n"/>
      <c r="D84" s="11" t="n"/>
      <c r="E84" s="12" t="n"/>
      <c r="F84" s="13" t="n"/>
      <c r="G84" s="11" t="n"/>
      <c r="H84" s="11" t="n"/>
      <c r="I84" s="14" t="n"/>
      <c r="J84" s="13" t="n"/>
      <c r="K84" s="15">
        <f>IF(OR(E84="",F84=""),"",MAX(0,MIN(IF(S84="",'Read me'!$B$4,S84),'Read me'!$B$4)-MAX(E84,'Read me'!$B$3)+1))</f>
        <v/>
      </c>
      <c r="L84" s="16">
        <f>IF(K84="","",MAX(0,MIN(F84*(1-I84)/H84*K84/365,F84*(1-I84)-N(J84))))</f>
        <v/>
      </c>
      <c r="M84" s="16">
        <f>IF(L84="","",N(J84)+L84)</f>
        <v/>
      </c>
      <c r="N84" s="16">
        <f>IF(M84="","",F84-M84)</f>
        <v/>
      </c>
      <c r="O84" s="11" t="n"/>
      <c r="P84" s="17">
        <f>IFERROR(VLOOKUP(O84,'Income-tax block rates'!$A:$B,2,FALSE),"")</f>
        <v/>
      </c>
      <c r="Q84" s="15">
        <f>IF(E84="","",IF(E84&lt;'Read me'!$B$3,"opening",MAX(0,'Read me'!$B$4-E84+1)))</f>
        <v/>
      </c>
      <c r="R84" s="15">
        <f>IF(Q84="","",IF(Q84="opening","in opening WDV",IF(E84&gt;'Read me'!$B$4,"next year",IF(Q84&gt;=180,"full","half"))))</f>
        <v/>
      </c>
      <c r="S84" s="12" t="n"/>
      <c r="T84" s="13" t="n"/>
      <c r="U84" s="16">
        <f>IF(OR(S84="",T84=""),"",T84-N84)</f>
        <v/>
      </c>
    </row>
    <row r="85">
      <c r="A85" s="11" t="n"/>
      <c r="B85" s="11" t="n"/>
      <c r="C85" s="11" t="n"/>
      <c r="D85" s="11" t="n"/>
      <c r="E85" s="12" t="n"/>
      <c r="F85" s="13" t="n"/>
      <c r="G85" s="11" t="n"/>
      <c r="H85" s="11" t="n"/>
      <c r="I85" s="14" t="n"/>
      <c r="J85" s="13" t="n"/>
      <c r="K85" s="15">
        <f>IF(OR(E85="",F85=""),"",MAX(0,MIN(IF(S85="",'Read me'!$B$4,S85),'Read me'!$B$4)-MAX(E85,'Read me'!$B$3)+1))</f>
        <v/>
      </c>
      <c r="L85" s="16">
        <f>IF(K85="","",MAX(0,MIN(F85*(1-I85)/H85*K85/365,F85*(1-I85)-N(J85))))</f>
        <v/>
      </c>
      <c r="M85" s="16">
        <f>IF(L85="","",N(J85)+L85)</f>
        <v/>
      </c>
      <c r="N85" s="16">
        <f>IF(M85="","",F85-M85)</f>
        <v/>
      </c>
      <c r="O85" s="11" t="n"/>
      <c r="P85" s="17">
        <f>IFERROR(VLOOKUP(O85,'Income-tax block rates'!$A:$B,2,FALSE),"")</f>
        <v/>
      </c>
      <c r="Q85" s="15">
        <f>IF(E85="","",IF(E85&lt;'Read me'!$B$3,"opening",MAX(0,'Read me'!$B$4-E85+1)))</f>
        <v/>
      </c>
      <c r="R85" s="15">
        <f>IF(Q85="","",IF(Q85="opening","in opening WDV",IF(E85&gt;'Read me'!$B$4,"next year",IF(Q85&gt;=180,"full","half"))))</f>
        <v/>
      </c>
      <c r="S85" s="12" t="n"/>
      <c r="T85" s="13" t="n"/>
      <c r="U85" s="16">
        <f>IF(OR(S85="",T85=""),"",T85-N85)</f>
        <v/>
      </c>
    </row>
    <row r="86">
      <c r="A86" s="11" t="n"/>
      <c r="B86" s="11" t="n"/>
      <c r="C86" s="11" t="n"/>
      <c r="D86" s="11" t="n"/>
      <c r="E86" s="12" t="n"/>
      <c r="F86" s="13" t="n"/>
      <c r="G86" s="11" t="n"/>
      <c r="H86" s="11" t="n"/>
      <c r="I86" s="14" t="n"/>
      <c r="J86" s="13" t="n"/>
      <c r="K86" s="15">
        <f>IF(OR(E86="",F86=""),"",MAX(0,MIN(IF(S86="",'Read me'!$B$4,S86),'Read me'!$B$4)-MAX(E86,'Read me'!$B$3)+1))</f>
        <v/>
      </c>
      <c r="L86" s="16">
        <f>IF(K86="","",MAX(0,MIN(F86*(1-I86)/H86*K86/365,F86*(1-I86)-N(J86))))</f>
        <v/>
      </c>
      <c r="M86" s="16">
        <f>IF(L86="","",N(J86)+L86)</f>
        <v/>
      </c>
      <c r="N86" s="16">
        <f>IF(M86="","",F86-M86)</f>
        <v/>
      </c>
      <c r="O86" s="11" t="n"/>
      <c r="P86" s="17">
        <f>IFERROR(VLOOKUP(O86,'Income-tax block rates'!$A:$B,2,FALSE),"")</f>
        <v/>
      </c>
      <c r="Q86" s="15">
        <f>IF(E86="","",IF(E86&lt;'Read me'!$B$3,"opening",MAX(0,'Read me'!$B$4-E86+1)))</f>
        <v/>
      </c>
      <c r="R86" s="15">
        <f>IF(Q86="","",IF(Q86="opening","in opening WDV",IF(E86&gt;'Read me'!$B$4,"next year",IF(Q86&gt;=180,"full","half"))))</f>
        <v/>
      </c>
      <c r="S86" s="12" t="n"/>
      <c r="T86" s="13" t="n"/>
      <c r="U86" s="16">
        <f>IF(OR(S86="",T86=""),"",T86-N86)</f>
        <v/>
      </c>
    </row>
    <row r="87">
      <c r="A87" s="11" t="n"/>
      <c r="B87" s="11" t="n"/>
      <c r="C87" s="11" t="n"/>
      <c r="D87" s="11" t="n"/>
      <c r="E87" s="12" t="n"/>
      <c r="F87" s="13" t="n"/>
      <c r="G87" s="11" t="n"/>
      <c r="H87" s="11" t="n"/>
      <c r="I87" s="14" t="n"/>
      <c r="J87" s="13" t="n"/>
      <c r="K87" s="15">
        <f>IF(OR(E87="",F87=""),"",MAX(0,MIN(IF(S87="",'Read me'!$B$4,S87),'Read me'!$B$4)-MAX(E87,'Read me'!$B$3)+1))</f>
        <v/>
      </c>
      <c r="L87" s="16">
        <f>IF(K87="","",MAX(0,MIN(F87*(1-I87)/H87*K87/365,F87*(1-I87)-N(J87))))</f>
        <v/>
      </c>
      <c r="M87" s="16">
        <f>IF(L87="","",N(J87)+L87)</f>
        <v/>
      </c>
      <c r="N87" s="16">
        <f>IF(M87="","",F87-M87)</f>
        <v/>
      </c>
      <c r="O87" s="11" t="n"/>
      <c r="P87" s="17">
        <f>IFERROR(VLOOKUP(O87,'Income-tax block rates'!$A:$B,2,FALSE),"")</f>
        <v/>
      </c>
      <c r="Q87" s="15">
        <f>IF(E87="","",IF(E87&lt;'Read me'!$B$3,"opening",MAX(0,'Read me'!$B$4-E87+1)))</f>
        <v/>
      </c>
      <c r="R87" s="15">
        <f>IF(Q87="","",IF(Q87="opening","in opening WDV",IF(E87&gt;'Read me'!$B$4,"next year",IF(Q87&gt;=180,"full","half"))))</f>
        <v/>
      </c>
      <c r="S87" s="12" t="n"/>
      <c r="T87" s="13" t="n"/>
      <c r="U87" s="16">
        <f>IF(OR(S87="",T87=""),"",T87-N87)</f>
        <v/>
      </c>
    </row>
    <row r="88">
      <c r="A88" s="11" t="n"/>
      <c r="B88" s="11" t="n"/>
      <c r="C88" s="11" t="n"/>
      <c r="D88" s="11" t="n"/>
      <c r="E88" s="12" t="n"/>
      <c r="F88" s="13" t="n"/>
      <c r="G88" s="11" t="n"/>
      <c r="H88" s="11" t="n"/>
      <c r="I88" s="14" t="n"/>
      <c r="J88" s="13" t="n"/>
      <c r="K88" s="15">
        <f>IF(OR(E88="",F88=""),"",MAX(0,MIN(IF(S88="",'Read me'!$B$4,S88),'Read me'!$B$4)-MAX(E88,'Read me'!$B$3)+1))</f>
        <v/>
      </c>
      <c r="L88" s="16">
        <f>IF(K88="","",MAX(0,MIN(F88*(1-I88)/H88*K88/365,F88*(1-I88)-N(J88))))</f>
        <v/>
      </c>
      <c r="M88" s="16">
        <f>IF(L88="","",N(J88)+L88)</f>
        <v/>
      </c>
      <c r="N88" s="16">
        <f>IF(M88="","",F88-M88)</f>
        <v/>
      </c>
      <c r="O88" s="11" t="n"/>
      <c r="P88" s="17">
        <f>IFERROR(VLOOKUP(O88,'Income-tax block rates'!$A:$B,2,FALSE),"")</f>
        <v/>
      </c>
      <c r="Q88" s="15">
        <f>IF(E88="","",IF(E88&lt;'Read me'!$B$3,"opening",MAX(0,'Read me'!$B$4-E88+1)))</f>
        <v/>
      </c>
      <c r="R88" s="15">
        <f>IF(Q88="","",IF(Q88="opening","in opening WDV",IF(E88&gt;'Read me'!$B$4,"next year",IF(Q88&gt;=180,"full","half"))))</f>
        <v/>
      </c>
      <c r="S88" s="12" t="n"/>
      <c r="T88" s="13" t="n"/>
      <c r="U88" s="16">
        <f>IF(OR(S88="",T88=""),"",T88-N88)</f>
        <v/>
      </c>
    </row>
    <row r="89">
      <c r="A89" s="11" t="n"/>
      <c r="B89" s="11" t="n"/>
      <c r="C89" s="11" t="n"/>
      <c r="D89" s="11" t="n"/>
      <c r="E89" s="12" t="n"/>
      <c r="F89" s="13" t="n"/>
      <c r="G89" s="11" t="n"/>
      <c r="H89" s="11" t="n"/>
      <c r="I89" s="14" t="n"/>
      <c r="J89" s="13" t="n"/>
      <c r="K89" s="15">
        <f>IF(OR(E89="",F89=""),"",MAX(0,MIN(IF(S89="",'Read me'!$B$4,S89),'Read me'!$B$4)-MAX(E89,'Read me'!$B$3)+1))</f>
        <v/>
      </c>
      <c r="L89" s="16">
        <f>IF(K89="","",MAX(0,MIN(F89*(1-I89)/H89*K89/365,F89*(1-I89)-N(J89))))</f>
        <v/>
      </c>
      <c r="M89" s="16">
        <f>IF(L89="","",N(J89)+L89)</f>
        <v/>
      </c>
      <c r="N89" s="16">
        <f>IF(M89="","",F89-M89)</f>
        <v/>
      </c>
      <c r="O89" s="11" t="n"/>
      <c r="P89" s="17">
        <f>IFERROR(VLOOKUP(O89,'Income-tax block rates'!$A:$B,2,FALSE),"")</f>
        <v/>
      </c>
      <c r="Q89" s="15">
        <f>IF(E89="","",IF(E89&lt;'Read me'!$B$3,"opening",MAX(0,'Read me'!$B$4-E89+1)))</f>
        <v/>
      </c>
      <c r="R89" s="15">
        <f>IF(Q89="","",IF(Q89="opening","in opening WDV",IF(E89&gt;'Read me'!$B$4,"next year",IF(Q89&gt;=180,"full","half"))))</f>
        <v/>
      </c>
      <c r="S89" s="12" t="n"/>
      <c r="T89" s="13" t="n"/>
      <c r="U89" s="16">
        <f>IF(OR(S89="",T89=""),"",T89-N89)</f>
        <v/>
      </c>
    </row>
    <row r="90">
      <c r="A90" s="11" t="n"/>
      <c r="B90" s="11" t="n"/>
      <c r="C90" s="11" t="n"/>
      <c r="D90" s="11" t="n"/>
      <c r="E90" s="12" t="n"/>
      <c r="F90" s="13" t="n"/>
      <c r="G90" s="11" t="n"/>
      <c r="H90" s="11" t="n"/>
      <c r="I90" s="14" t="n"/>
      <c r="J90" s="13" t="n"/>
      <c r="K90" s="15">
        <f>IF(OR(E90="",F90=""),"",MAX(0,MIN(IF(S90="",'Read me'!$B$4,S90),'Read me'!$B$4)-MAX(E90,'Read me'!$B$3)+1))</f>
        <v/>
      </c>
      <c r="L90" s="16">
        <f>IF(K90="","",MAX(0,MIN(F90*(1-I90)/H90*K90/365,F90*(1-I90)-N(J90))))</f>
        <v/>
      </c>
      <c r="M90" s="16">
        <f>IF(L90="","",N(J90)+L90)</f>
        <v/>
      </c>
      <c r="N90" s="16">
        <f>IF(M90="","",F90-M90)</f>
        <v/>
      </c>
      <c r="O90" s="11" t="n"/>
      <c r="P90" s="17">
        <f>IFERROR(VLOOKUP(O90,'Income-tax block rates'!$A:$B,2,FALSE),"")</f>
        <v/>
      </c>
      <c r="Q90" s="15">
        <f>IF(E90="","",IF(E90&lt;'Read me'!$B$3,"opening",MAX(0,'Read me'!$B$4-E90+1)))</f>
        <v/>
      </c>
      <c r="R90" s="15">
        <f>IF(Q90="","",IF(Q90="opening","in opening WDV",IF(E90&gt;'Read me'!$B$4,"next year",IF(Q90&gt;=180,"full","half"))))</f>
        <v/>
      </c>
      <c r="S90" s="12" t="n"/>
      <c r="T90" s="13" t="n"/>
      <c r="U90" s="16">
        <f>IF(OR(S90="",T90=""),"",T90-N90)</f>
        <v/>
      </c>
    </row>
    <row r="91">
      <c r="A91" s="11" t="n"/>
      <c r="B91" s="11" t="n"/>
      <c r="C91" s="11" t="n"/>
      <c r="D91" s="11" t="n"/>
      <c r="E91" s="12" t="n"/>
      <c r="F91" s="13" t="n"/>
      <c r="G91" s="11" t="n"/>
      <c r="H91" s="11" t="n"/>
      <c r="I91" s="14" t="n"/>
      <c r="J91" s="13" t="n"/>
      <c r="K91" s="15">
        <f>IF(OR(E91="",F91=""),"",MAX(0,MIN(IF(S91="",'Read me'!$B$4,S91),'Read me'!$B$4)-MAX(E91,'Read me'!$B$3)+1))</f>
        <v/>
      </c>
      <c r="L91" s="16">
        <f>IF(K91="","",MAX(0,MIN(F91*(1-I91)/H91*K91/365,F91*(1-I91)-N(J91))))</f>
        <v/>
      </c>
      <c r="M91" s="16">
        <f>IF(L91="","",N(J91)+L91)</f>
        <v/>
      </c>
      <c r="N91" s="16">
        <f>IF(M91="","",F91-M91)</f>
        <v/>
      </c>
      <c r="O91" s="11" t="n"/>
      <c r="P91" s="17">
        <f>IFERROR(VLOOKUP(O91,'Income-tax block rates'!$A:$B,2,FALSE),"")</f>
        <v/>
      </c>
      <c r="Q91" s="15">
        <f>IF(E91="","",IF(E91&lt;'Read me'!$B$3,"opening",MAX(0,'Read me'!$B$4-E91+1)))</f>
        <v/>
      </c>
      <c r="R91" s="15">
        <f>IF(Q91="","",IF(Q91="opening","in opening WDV",IF(E91&gt;'Read me'!$B$4,"next year",IF(Q91&gt;=180,"full","half"))))</f>
        <v/>
      </c>
      <c r="S91" s="12" t="n"/>
      <c r="T91" s="13" t="n"/>
      <c r="U91" s="16">
        <f>IF(OR(S91="",T91=""),"",T91-N91)</f>
        <v/>
      </c>
    </row>
    <row r="92">
      <c r="A92" s="11" t="n"/>
      <c r="B92" s="11" t="n"/>
      <c r="C92" s="11" t="n"/>
      <c r="D92" s="11" t="n"/>
      <c r="E92" s="12" t="n"/>
      <c r="F92" s="13" t="n"/>
      <c r="G92" s="11" t="n"/>
      <c r="H92" s="11" t="n"/>
      <c r="I92" s="14" t="n"/>
      <c r="J92" s="13" t="n"/>
      <c r="K92" s="15">
        <f>IF(OR(E92="",F92=""),"",MAX(0,MIN(IF(S92="",'Read me'!$B$4,S92),'Read me'!$B$4)-MAX(E92,'Read me'!$B$3)+1))</f>
        <v/>
      </c>
      <c r="L92" s="16">
        <f>IF(K92="","",MAX(0,MIN(F92*(1-I92)/H92*K92/365,F92*(1-I92)-N(J92))))</f>
        <v/>
      </c>
      <c r="M92" s="16">
        <f>IF(L92="","",N(J92)+L92)</f>
        <v/>
      </c>
      <c r="N92" s="16">
        <f>IF(M92="","",F92-M92)</f>
        <v/>
      </c>
      <c r="O92" s="11" t="n"/>
      <c r="P92" s="17">
        <f>IFERROR(VLOOKUP(O92,'Income-tax block rates'!$A:$B,2,FALSE),"")</f>
        <v/>
      </c>
      <c r="Q92" s="15">
        <f>IF(E92="","",IF(E92&lt;'Read me'!$B$3,"opening",MAX(0,'Read me'!$B$4-E92+1)))</f>
        <v/>
      </c>
      <c r="R92" s="15">
        <f>IF(Q92="","",IF(Q92="opening","in opening WDV",IF(E92&gt;'Read me'!$B$4,"next year",IF(Q92&gt;=180,"full","half"))))</f>
        <v/>
      </c>
      <c r="S92" s="12" t="n"/>
      <c r="T92" s="13" t="n"/>
      <c r="U92" s="16">
        <f>IF(OR(S92="",T92=""),"",T92-N92)</f>
        <v/>
      </c>
    </row>
    <row r="93">
      <c r="A93" s="11" t="n"/>
      <c r="B93" s="11" t="n"/>
      <c r="C93" s="11" t="n"/>
      <c r="D93" s="11" t="n"/>
      <c r="E93" s="12" t="n"/>
      <c r="F93" s="13" t="n"/>
      <c r="G93" s="11" t="n"/>
      <c r="H93" s="11" t="n"/>
      <c r="I93" s="14" t="n"/>
      <c r="J93" s="13" t="n"/>
      <c r="K93" s="15">
        <f>IF(OR(E93="",F93=""),"",MAX(0,MIN(IF(S93="",'Read me'!$B$4,S93),'Read me'!$B$4)-MAX(E93,'Read me'!$B$3)+1))</f>
        <v/>
      </c>
      <c r="L93" s="16">
        <f>IF(K93="","",MAX(0,MIN(F93*(1-I93)/H93*K93/365,F93*(1-I93)-N(J93))))</f>
        <v/>
      </c>
      <c r="M93" s="16">
        <f>IF(L93="","",N(J93)+L93)</f>
        <v/>
      </c>
      <c r="N93" s="16">
        <f>IF(M93="","",F93-M93)</f>
        <v/>
      </c>
      <c r="O93" s="11" t="n"/>
      <c r="P93" s="17">
        <f>IFERROR(VLOOKUP(O93,'Income-tax block rates'!$A:$B,2,FALSE),"")</f>
        <v/>
      </c>
      <c r="Q93" s="15">
        <f>IF(E93="","",IF(E93&lt;'Read me'!$B$3,"opening",MAX(0,'Read me'!$B$4-E93+1)))</f>
        <v/>
      </c>
      <c r="R93" s="15">
        <f>IF(Q93="","",IF(Q93="opening","in opening WDV",IF(E93&gt;'Read me'!$B$4,"next year",IF(Q93&gt;=180,"full","half"))))</f>
        <v/>
      </c>
      <c r="S93" s="12" t="n"/>
      <c r="T93" s="13" t="n"/>
      <c r="U93" s="16">
        <f>IF(OR(S93="",T93=""),"",T93-N93)</f>
        <v/>
      </c>
    </row>
    <row r="94">
      <c r="A94" s="11" t="n"/>
      <c r="B94" s="11" t="n"/>
      <c r="C94" s="11" t="n"/>
      <c r="D94" s="11" t="n"/>
      <c r="E94" s="12" t="n"/>
      <c r="F94" s="13" t="n"/>
      <c r="G94" s="11" t="n"/>
      <c r="H94" s="11" t="n"/>
      <c r="I94" s="14" t="n"/>
      <c r="J94" s="13" t="n"/>
      <c r="K94" s="15">
        <f>IF(OR(E94="",F94=""),"",MAX(0,MIN(IF(S94="",'Read me'!$B$4,S94),'Read me'!$B$4)-MAX(E94,'Read me'!$B$3)+1))</f>
        <v/>
      </c>
      <c r="L94" s="16">
        <f>IF(K94="","",MAX(0,MIN(F94*(1-I94)/H94*K94/365,F94*(1-I94)-N(J94))))</f>
        <v/>
      </c>
      <c r="M94" s="16">
        <f>IF(L94="","",N(J94)+L94)</f>
        <v/>
      </c>
      <c r="N94" s="16">
        <f>IF(M94="","",F94-M94)</f>
        <v/>
      </c>
      <c r="O94" s="11" t="n"/>
      <c r="P94" s="17">
        <f>IFERROR(VLOOKUP(O94,'Income-tax block rates'!$A:$B,2,FALSE),"")</f>
        <v/>
      </c>
      <c r="Q94" s="15">
        <f>IF(E94="","",IF(E94&lt;'Read me'!$B$3,"opening",MAX(0,'Read me'!$B$4-E94+1)))</f>
        <v/>
      </c>
      <c r="R94" s="15">
        <f>IF(Q94="","",IF(Q94="opening","in opening WDV",IF(E94&gt;'Read me'!$B$4,"next year",IF(Q94&gt;=180,"full","half"))))</f>
        <v/>
      </c>
      <c r="S94" s="12" t="n"/>
      <c r="T94" s="13" t="n"/>
      <c r="U94" s="16">
        <f>IF(OR(S94="",T94=""),"",T94-N94)</f>
        <v/>
      </c>
    </row>
    <row r="95">
      <c r="A95" s="11" t="n"/>
      <c r="B95" s="11" t="n"/>
      <c r="C95" s="11" t="n"/>
      <c r="D95" s="11" t="n"/>
      <c r="E95" s="12" t="n"/>
      <c r="F95" s="13" t="n"/>
      <c r="G95" s="11" t="n"/>
      <c r="H95" s="11" t="n"/>
      <c r="I95" s="14" t="n"/>
      <c r="J95" s="13" t="n"/>
      <c r="K95" s="15">
        <f>IF(OR(E95="",F95=""),"",MAX(0,MIN(IF(S95="",'Read me'!$B$4,S95),'Read me'!$B$4)-MAX(E95,'Read me'!$B$3)+1))</f>
        <v/>
      </c>
      <c r="L95" s="16">
        <f>IF(K95="","",MAX(0,MIN(F95*(1-I95)/H95*K95/365,F95*(1-I95)-N(J95))))</f>
        <v/>
      </c>
      <c r="M95" s="16">
        <f>IF(L95="","",N(J95)+L95)</f>
        <v/>
      </c>
      <c r="N95" s="16">
        <f>IF(M95="","",F95-M95)</f>
        <v/>
      </c>
      <c r="O95" s="11" t="n"/>
      <c r="P95" s="17">
        <f>IFERROR(VLOOKUP(O95,'Income-tax block rates'!$A:$B,2,FALSE),"")</f>
        <v/>
      </c>
      <c r="Q95" s="15">
        <f>IF(E95="","",IF(E95&lt;'Read me'!$B$3,"opening",MAX(0,'Read me'!$B$4-E95+1)))</f>
        <v/>
      </c>
      <c r="R95" s="15">
        <f>IF(Q95="","",IF(Q95="opening","in opening WDV",IF(E95&gt;'Read me'!$B$4,"next year",IF(Q95&gt;=180,"full","half"))))</f>
        <v/>
      </c>
      <c r="S95" s="12" t="n"/>
      <c r="T95" s="13" t="n"/>
      <c r="U95" s="16">
        <f>IF(OR(S95="",T95=""),"",T95-N95)</f>
        <v/>
      </c>
    </row>
    <row r="96">
      <c r="A96" s="11" t="n"/>
      <c r="B96" s="11" t="n"/>
      <c r="C96" s="11" t="n"/>
      <c r="D96" s="11" t="n"/>
      <c r="E96" s="12" t="n"/>
      <c r="F96" s="13" t="n"/>
      <c r="G96" s="11" t="n"/>
      <c r="H96" s="11" t="n"/>
      <c r="I96" s="14" t="n"/>
      <c r="J96" s="13" t="n"/>
      <c r="K96" s="15">
        <f>IF(OR(E96="",F96=""),"",MAX(0,MIN(IF(S96="",'Read me'!$B$4,S96),'Read me'!$B$4)-MAX(E96,'Read me'!$B$3)+1))</f>
        <v/>
      </c>
      <c r="L96" s="16">
        <f>IF(K96="","",MAX(0,MIN(F96*(1-I96)/H96*K96/365,F96*(1-I96)-N(J96))))</f>
        <v/>
      </c>
      <c r="M96" s="16">
        <f>IF(L96="","",N(J96)+L96)</f>
        <v/>
      </c>
      <c r="N96" s="16">
        <f>IF(M96="","",F96-M96)</f>
        <v/>
      </c>
      <c r="O96" s="11" t="n"/>
      <c r="P96" s="17">
        <f>IFERROR(VLOOKUP(O96,'Income-tax block rates'!$A:$B,2,FALSE),"")</f>
        <v/>
      </c>
      <c r="Q96" s="15">
        <f>IF(E96="","",IF(E96&lt;'Read me'!$B$3,"opening",MAX(0,'Read me'!$B$4-E96+1)))</f>
        <v/>
      </c>
      <c r="R96" s="15">
        <f>IF(Q96="","",IF(Q96="opening","in opening WDV",IF(E96&gt;'Read me'!$B$4,"next year",IF(Q96&gt;=180,"full","half"))))</f>
        <v/>
      </c>
      <c r="S96" s="12" t="n"/>
      <c r="T96" s="13" t="n"/>
      <c r="U96" s="16">
        <f>IF(OR(S96="",T96=""),"",T96-N96)</f>
        <v/>
      </c>
    </row>
    <row r="97">
      <c r="A97" s="11" t="n"/>
      <c r="B97" s="11" t="n"/>
      <c r="C97" s="11" t="n"/>
      <c r="D97" s="11" t="n"/>
      <c r="E97" s="12" t="n"/>
      <c r="F97" s="13" t="n"/>
      <c r="G97" s="11" t="n"/>
      <c r="H97" s="11" t="n"/>
      <c r="I97" s="14" t="n"/>
      <c r="J97" s="13" t="n"/>
      <c r="K97" s="15">
        <f>IF(OR(E97="",F97=""),"",MAX(0,MIN(IF(S97="",'Read me'!$B$4,S97),'Read me'!$B$4)-MAX(E97,'Read me'!$B$3)+1))</f>
        <v/>
      </c>
      <c r="L97" s="16">
        <f>IF(K97="","",MAX(0,MIN(F97*(1-I97)/H97*K97/365,F97*(1-I97)-N(J97))))</f>
        <v/>
      </c>
      <c r="M97" s="16">
        <f>IF(L97="","",N(J97)+L97)</f>
        <v/>
      </c>
      <c r="N97" s="16">
        <f>IF(M97="","",F97-M97)</f>
        <v/>
      </c>
      <c r="O97" s="11" t="n"/>
      <c r="P97" s="17">
        <f>IFERROR(VLOOKUP(O97,'Income-tax block rates'!$A:$B,2,FALSE),"")</f>
        <v/>
      </c>
      <c r="Q97" s="15">
        <f>IF(E97="","",IF(E97&lt;'Read me'!$B$3,"opening",MAX(0,'Read me'!$B$4-E97+1)))</f>
        <v/>
      </c>
      <c r="R97" s="15">
        <f>IF(Q97="","",IF(Q97="opening","in opening WDV",IF(E97&gt;'Read me'!$B$4,"next year",IF(Q97&gt;=180,"full","half"))))</f>
        <v/>
      </c>
      <c r="S97" s="12" t="n"/>
      <c r="T97" s="13" t="n"/>
      <c r="U97" s="16">
        <f>IF(OR(S97="",T97=""),"",T97-N97)</f>
        <v/>
      </c>
    </row>
    <row r="98">
      <c r="A98" s="11" t="n"/>
      <c r="B98" s="11" t="n"/>
      <c r="C98" s="11" t="n"/>
      <c r="D98" s="11" t="n"/>
      <c r="E98" s="12" t="n"/>
      <c r="F98" s="13" t="n"/>
      <c r="G98" s="11" t="n"/>
      <c r="H98" s="11" t="n"/>
      <c r="I98" s="14" t="n"/>
      <c r="J98" s="13" t="n"/>
      <c r="K98" s="15">
        <f>IF(OR(E98="",F98=""),"",MAX(0,MIN(IF(S98="",'Read me'!$B$4,S98),'Read me'!$B$4)-MAX(E98,'Read me'!$B$3)+1))</f>
        <v/>
      </c>
      <c r="L98" s="16">
        <f>IF(K98="","",MAX(0,MIN(F98*(1-I98)/H98*K98/365,F98*(1-I98)-N(J98))))</f>
        <v/>
      </c>
      <c r="M98" s="16">
        <f>IF(L98="","",N(J98)+L98)</f>
        <v/>
      </c>
      <c r="N98" s="16">
        <f>IF(M98="","",F98-M98)</f>
        <v/>
      </c>
      <c r="O98" s="11" t="n"/>
      <c r="P98" s="17">
        <f>IFERROR(VLOOKUP(O98,'Income-tax block rates'!$A:$B,2,FALSE),"")</f>
        <v/>
      </c>
      <c r="Q98" s="15">
        <f>IF(E98="","",IF(E98&lt;'Read me'!$B$3,"opening",MAX(0,'Read me'!$B$4-E98+1)))</f>
        <v/>
      </c>
      <c r="R98" s="15">
        <f>IF(Q98="","",IF(Q98="opening","in opening WDV",IF(E98&gt;'Read me'!$B$4,"next year",IF(Q98&gt;=180,"full","half"))))</f>
        <v/>
      </c>
      <c r="S98" s="12" t="n"/>
      <c r="T98" s="13" t="n"/>
      <c r="U98" s="16">
        <f>IF(OR(S98="",T98=""),"",T98-N98)</f>
        <v/>
      </c>
    </row>
    <row r="99">
      <c r="A99" s="11" t="n"/>
      <c r="B99" s="11" t="n"/>
      <c r="C99" s="11" t="n"/>
      <c r="D99" s="11" t="n"/>
      <c r="E99" s="12" t="n"/>
      <c r="F99" s="13" t="n"/>
      <c r="G99" s="11" t="n"/>
      <c r="H99" s="11" t="n"/>
      <c r="I99" s="14" t="n"/>
      <c r="J99" s="13" t="n"/>
      <c r="K99" s="15">
        <f>IF(OR(E99="",F99=""),"",MAX(0,MIN(IF(S99="",'Read me'!$B$4,S99),'Read me'!$B$4)-MAX(E99,'Read me'!$B$3)+1))</f>
        <v/>
      </c>
      <c r="L99" s="16">
        <f>IF(K99="","",MAX(0,MIN(F99*(1-I99)/H99*K99/365,F99*(1-I99)-N(J99))))</f>
        <v/>
      </c>
      <c r="M99" s="16">
        <f>IF(L99="","",N(J99)+L99)</f>
        <v/>
      </c>
      <c r="N99" s="16">
        <f>IF(M99="","",F99-M99)</f>
        <v/>
      </c>
      <c r="O99" s="11" t="n"/>
      <c r="P99" s="17">
        <f>IFERROR(VLOOKUP(O99,'Income-tax block rates'!$A:$B,2,FALSE),"")</f>
        <v/>
      </c>
      <c r="Q99" s="15">
        <f>IF(E99="","",IF(E99&lt;'Read me'!$B$3,"opening",MAX(0,'Read me'!$B$4-E99+1)))</f>
        <v/>
      </c>
      <c r="R99" s="15">
        <f>IF(Q99="","",IF(Q99="opening","in opening WDV",IF(E99&gt;'Read me'!$B$4,"next year",IF(Q99&gt;=180,"full","half"))))</f>
        <v/>
      </c>
      <c r="S99" s="12" t="n"/>
      <c r="T99" s="13" t="n"/>
      <c r="U99" s="16">
        <f>IF(OR(S99="",T99=""),"",T99-N99)</f>
        <v/>
      </c>
    </row>
    <row r="100">
      <c r="A100" s="11" t="n"/>
      <c r="B100" s="11" t="n"/>
      <c r="C100" s="11" t="n"/>
      <c r="D100" s="11" t="n"/>
      <c r="E100" s="12" t="n"/>
      <c r="F100" s="13" t="n"/>
      <c r="G100" s="11" t="n"/>
      <c r="H100" s="11" t="n"/>
      <c r="I100" s="14" t="n"/>
      <c r="J100" s="13" t="n"/>
      <c r="K100" s="15">
        <f>IF(OR(E100="",F100=""),"",MAX(0,MIN(IF(S100="",'Read me'!$B$4,S100),'Read me'!$B$4)-MAX(E100,'Read me'!$B$3)+1))</f>
        <v/>
      </c>
      <c r="L100" s="16">
        <f>IF(K100="","",MAX(0,MIN(F100*(1-I100)/H100*K100/365,F100*(1-I100)-N(J100))))</f>
        <v/>
      </c>
      <c r="M100" s="16">
        <f>IF(L100="","",N(J100)+L100)</f>
        <v/>
      </c>
      <c r="N100" s="16">
        <f>IF(M100="","",F100-M100)</f>
        <v/>
      </c>
      <c r="O100" s="11" t="n"/>
      <c r="P100" s="17">
        <f>IFERROR(VLOOKUP(O100,'Income-tax block rates'!$A:$B,2,FALSE),"")</f>
        <v/>
      </c>
      <c r="Q100" s="15">
        <f>IF(E100="","",IF(E100&lt;'Read me'!$B$3,"opening",MAX(0,'Read me'!$B$4-E100+1)))</f>
        <v/>
      </c>
      <c r="R100" s="15">
        <f>IF(Q100="","",IF(Q100="opening","in opening WDV",IF(E100&gt;'Read me'!$B$4,"next year",IF(Q100&gt;=180,"full","half"))))</f>
        <v/>
      </c>
      <c r="S100" s="12" t="n"/>
      <c r="T100" s="13" t="n"/>
      <c r="U100" s="16">
        <f>IF(OR(S100="",T100=""),"",T100-N100)</f>
        <v/>
      </c>
    </row>
    <row r="101">
      <c r="A101" s="11" t="n"/>
      <c r="B101" s="11" t="n"/>
      <c r="C101" s="11" t="n"/>
      <c r="D101" s="11" t="n"/>
      <c r="E101" s="12" t="n"/>
      <c r="F101" s="13" t="n"/>
      <c r="G101" s="11" t="n"/>
      <c r="H101" s="11" t="n"/>
      <c r="I101" s="14" t="n"/>
      <c r="J101" s="13" t="n"/>
      <c r="K101" s="15">
        <f>IF(OR(E101="",F101=""),"",MAX(0,MIN(IF(S101="",'Read me'!$B$4,S101),'Read me'!$B$4)-MAX(E101,'Read me'!$B$3)+1))</f>
        <v/>
      </c>
      <c r="L101" s="16">
        <f>IF(K101="","",MAX(0,MIN(F101*(1-I101)/H101*K101/365,F101*(1-I101)-N(J101))))</f>
        <v/>
      </c>
      <c r="M101" s="16">
        <f>IF(L101="","",N(J101)+L101)</f>
        <v/>
      </c>
      <c r="N101" s="16">
        <f>IF(M101="","",F101-M101)</f>
        <v/>
      </c>
      <c r="O101" s="11" t="n"/>
      <c r="P101" s="17">
        <f>IFERROR(VLOOKUP(O101,'Income-tax block rates'!$A:$B,2,FALSE),"")</f>
        <v/>
      </c>
      <c r="Q101" s="15">
        <f>IF(E101="","",IF(E101&lt;'Read me'!$B$3,"opening",MAX(0,'Read me'!$B$4-E101+1)))</f>
        <v/>
      </c>
      <c r="R101" s="15">
        <f>IF(Q101="","",IF(Q101="opening","in opening WDV",IF(E101&gt;'Read me'!$B$4,"next year",IF(Q101&gt;=180,"full","half"))))</f>
        <v/>
      </c>
      <c r="S101" s="12" t="n"/>
      <c r="T101" s="13" t="n"/>
      <c r="U101" s="16">
        <f>IF(OR(S101="",T101=""),"",T101-N101)</f>
        <v/>
      </c>
    </row>
    <row r="102">
      <c r="A102" s="11" t="n"/>
      <c r="B102" s="11" t="n"/>
      <c r="C102" s="11" t="n"/>
      <c r="D102" s="11" t="n"/>
      <c r="E102" s="12" t="n"/>
      <c r="F102" s="13" t="n"/>
      <c r="G102" s="11" t="n"/>
      <c r="H102" s="11" t="n"/>
      <c r="I102" s="14" t="n"/>
      <c r="J102" s="13" t="n"/>
      <c r="K102" s="15">
        <f>IF(OR(E102="",F102=""),"",MAX(0,MIN(IF(S102="",'Read me'!$B$4,S102),'Read me'!$B$4)-MAX(E102,'Read me'!$B$3)+1))</f>
        <v/>
      </c>
      <c r="L102" s="16">
        <f>IF(K102="","",MAX(0,MIN(F102*(1-I102)/H102*K102/365,F102*(1-I102)-N(J102))))</f>
        <v/>
      </c>
      <c r="M102" s="16">
        <f>IF(L102="","",N(J102)+L102)</f>
        <v/>
      </c>
      <c r="N102" s="16">
        <f>IF(M102="","",F102-M102)</f>
        <v/>
      </c>
      <c r="O102" s="11" t="n"/>
      <c r="P102" s="17">
        <f>IFERROR(VLOOKUP(O102,'Income-tax block rates'!$A:$B,2,FALSE),"")</f>
        <v/>
      </c>
      <c r="Q102" s="15">
        <f>IF(E102="","",IF(E102&lt;'Read me'!$B$3,"opening",MAX(0,'Read me'!$B$4-E102+1)))</f>
        <v/>
      </c>
      <c r="R102" s="15">
        <f>IF(Q102="","",IF(Q102="opening","in opening WDV",IF(E102&gt;'Read me'!$B$4,"next year",IF(Q102&gt;=180,"full","half"))))</f>
        <v/>
      </c>
      <c r="S102" s="12" t="n"/>
      <c r="T102" s="13" t="n"/>
      <c r="U102" s="16">
        <f>IF(OR(S102="",T102=""),"",T102-N102)</f>
        <v/>
      </c>
    </row>
    <row r="103">
      <c r="A103" s="11" t="n"/>
      <c r="B103" s="11" t="n"/>
      <c r="C103" s="11" t="n"/>
      <c r="D103" s="11" t="n"/>
      <c r="E103" s="12" t="n"/>
      <c r="F103" s="13" t="n"/>
      <c r="G103" s="11" t="n"/>
      <c r="H103" s="11" t="n"/>
      <c r="I103" s="14" t="n"/>
      <c r="J103" s="13" t="n"/>
      <c r="K103" s="15">
        <f>IF(OR(E103="",F103=""),"",MAX(0,MIN(IF(S103="",'Read me'!$B$4,S103),'Read me'!$B$4)-MAX(E103,'Read me'!$B$3)+1))</f>
        <v/>
      </c>
      <c r="L103" s="16">
        <f>IF(K103="","",MAX(0,MIN(F103*(1-I103)/H103*K103/365,F103*(1-I103)-N(J103))))</f>
        <v/>
      </c>
      <c r="M103" s="16">
        <f>IF(L103="","",N(J103)+L103)</f>
        <v/>
      </c>
      <c r="N103" s="16">
        <f>IF(M103="","",F103-M103)</f>
        <v/>
      </c>
      <c r="O103" s="11" t="n"/>
      <c r="P103" s="17">
        <f>IFERROR(VLOOKUP(O103,'Income-tax block rates'!$A:$B,2,FALSE),"")</f>
        <v/>
      </c>
      <c r="Q103" s="15">
        <f>IF(E103="","",IF(E103&lt;'Read me'!$B$3,"opening",MAX(0,'Read me'!$B$4-E103+1)))</f>
        <v/>
      </c>
      <c r="R103" s="15">
        <f>IF(Q103="","",IF(Q103="opening","in opening WDV",IF(E103&gt;'Read me'!$B$4,"next year",IF(Q103&gt;=180,"full","half"))))</f>
        <v/>
      </c>
      <c r="S103" s="12" t="n"/>
      <c r="T103" s="13" t="n"/>
      <c r="U103" s="16">
        <f>IF(OR(S103="",T103=""),"",T103-N103)</f>
        <v/>
      </c>
    </row>
    <row r="104">
      <c r="A104" s="11" t="n"/>
      <c r="B104" s="11" t="n"/>
      <c r="C104" s="11" t="n"/>
      <c r="D104" s="11" t="n"/>
      <c r="E104" s="12" t="n"/>
      <c r="F104" s="13" t="n"/>
      <c r="G104" s="11" t="n"/>
      <c r="H104" s="11" t="n"/>
      <c r="I104" s="14" t="n"/>
      <c r="J104" s="13" t="n"/>
      <c r="K104" s="15">
        <f>IF(OR(E104="",F104=""),"",MAX(0,MIN(IF(S104="",'Read me'!$B$4,S104),'Read me'!$B$4)-MAX(E104,'Read me'!$B$3)+1))</f>
        <v/>
      </c>
      <c r="L104" s="16">
        <f>IF(K104="","",MAX(0,MIN(F104*(1-I104)/H104*K104/365,F104*(1-I104)-N(J104))))</f>
        <v/>
      </c>
      <c r="M104" s="16">
        <f>IF(L104="","",N(J104)+L104)</f>
        <v/>
      </c>
      <c r="N104" s="16">
        <f>IF(M104="","",F104-M104)</f>
        <v/>
      </c>
      <c r="O104" s="11" t="n"/>
      <c r="P104" s="17">
        <f>IFERROR(VLOOKUP(O104,'Income-tax block rates'!$A:$B,2,FALSE),"")</f>
        <v/>
      </c>
      <c r="Q104" s="15">
        <f>IF(E104="","",IF(E104&lt;'Read me'!$B$3,"opening",MAX(0,'Read me'!$B$4-E104+1)))</f>
        <v/>
      </c>
      <c r="R104" s="15">
        <f>IF(Q104="","",IF(Q104="opening","in opening WDV",IF(E104&gt;'Read me'!$B$4,"next year",IF(Q104&gt;=180,"full","half"))))</f>
        <v/>
      </c>
      <c r="S104" s="12" t="n"/>
      <c r="T104" s="13" t="n"/>
      <c r="U104" s="16">
        <f>IF(OR(S104="",T104=""),"",T104-N104)</f>
        <v/>
      </c>
    </row>
    <row r="105">
      <c r="A105" s="11" t="n"/>
      <c r="B105" s="11" t="n"/>
      <c r="C105" s="11" t="n"/>
      <c r="D105" s="11" t="n"/>
      <c r="E105" s="12" t="n"/>
      <c r="F105" s="13" t="n"/>
      <c r="G105" s="11" t="n"/>
      <c r="H105" s="11" t="n"/>
      <c r="I105" s="14" t="n"/>
      <c r="J105" s="13" t="n"/>
      <c r="K105" s="15">
        <f>IF(OR(E105="",F105=""),"",MAX(0,MIN(IF(S105="",'Read me'!$B$4,S105),'Read me'!$B$4)-MAX(E105,'Read me'!$B$3)+1))</f>
        <v/>
      </c>
      <c r="L105" s="16">
        <f>IF(K105="","",MAX(0,MIN(F105*(1-I105)/H105*K105/365,F105*(1-I105)-N(J105))))</f>
        <v/>
      </c>
      <c r="M105" s="16">
        <f>IF(L105="","",N(J105)+L105)</f>
        <v/>
      </c>
      <c r="N105" s="16">
        <f>IF(M105="","",F105-M105)</f>
        <v/>
      </c>
      <c r="O105" s="11" t="n"/>
      <c r="P105" s="17">
        <f>IFERROR(VLOOKUP(O105,'Income-tax block rates'!$A:$B,2,FALSE),"")</f>
        <v/>
      </c>
      <c r="Q105" s="15">
        <f>IF(E105="","",IF(E105&lt;'Read me'!$B$3,"opening",MAX(0,'Read me'!$B$4-E105+1)))</f>
        <v/>
      </c>
      <c r="R105" s="15">
        <f>IF(Q105="","",IF(Q105="opening","in opening WDV",IF(E105&gt;'Read me'!$B$4,"next year",IF(Q105&gt;=180,"full","half"))))</f>
        <v/>
      </c>
      <c r="S105" s="12" t="n"/>
      <c r="T105" s="13" t="n"/>
      <c r="U105" s="16">
        <f>IF(OR(S105="",T105=""),"",T105-N105)</f>
        <v/>
      </c>
    </row>
    <row r="106">
      <c r="A106" s="11" t="n"/>
      <c r="B106" s="11" t="n"/>
      <c r="C106" s="11" t="n"/>
      <c r="D106" s="11" t="n"/>
      <c r="E106" s="12" t="n"/>
      <c r="F106" s="13" t="n"/>
      <c r="G106" s="11" t="n"/>
      <c r="H106" s="11" t="n"/>
      <c r="I106" s="14" t="n"/>
      <c r="J106" s="13" t="n"/>
      <c r="K106" s="15">
        <f>IF(OR(E106="",F106=""),"",MAX(0,MIN(IF(S106="",'Read me'!$B$4,S106),'Read me'!$B$4)-MAX(E106,'Read me'!$B$3)+1))</f>
        <v/>
      </c>
      <c r="L106" s="16">
        <f>IF(K106="","",MAX(0,MIN(F106*(1-I106)/H106*K106/365,F106*(1-I106)-N(J106))))</f>
        <v/>
      </c>
      <c r="M106" s="16">
        <f>IF(L106="","",N(J106)+L106)</f>
        <v/>
      </c>
      <c r="N106" s="16">
        <f>IF(M106="","",F106-M106)</f>
        <v/>
      </c>
      <c r="O106" s="11" t="n"/>
      <c r="P106" s="17">
        <f>IFERROR(VLOOKUP(O106,'Income-tax block rates'!$A:$B,2,FALSE),"")</f>
        <v/>
      </c>
      <c r="Q106" s="15">
        <f>IF(E106="","",IF(E106&lt;'Read me'!$B$3,"opening",MAX(0,'Read me'!$B$4-E106+1)))</f>
        <v/>
      </c>
      <c r="R106" s="15">
        <f>IF(Q106="","",IF(Q106="opening","in opening WDV",IF(E106&gt;'Read me'!$B$4,"next year",IF(Q106&gt;=180,"full","half"))))</f>
        <v/>
      </c>
      <c r="S106" s="12" t="n"/>
      <c r="T106" s="13" t="n"/>
      <c r="U106" s="16">
        <f>IF(OR(S106="",T106=""),"",T106-N106)</f>
        <v/>
      </c>
    </row>
    <row r="107">
      <c r="A107" s="11" t="n"/>
      <c r="B107" s="11" t="n"/>
      <c r="C107" s="11" t="n"/>
      <c r="D107" s="11" t="n"/>
      <c r="E107" s="12" t="n"/>
      <c r="F107" s="13" t="n"/>
      <c r="G107" s="11" t="n"/>
      <c r="H107" s="11" t="n"/>
      <c r="I107" s="14" t="n"/>
      <c r="J107" s="13" t="n"/>
      <c r="K107" s="15">
        <f>IF(OR(E107="",F107=""),"",MAX(0,MIN(IF(S107="",'Read me'!$B$4,S107),'Read me'!$B$4)-MAX(E107,'Read me'!$B$3)+1))</f>
        <v/>
      </c>
      <c r="L107" s="16">
        <f>IF(K107="","",MAX(0,MIN(F107*(1-I107)/H107*K107/365,F107*(1-I107)-N(J107))))</f>
        <v/>
      </c>
      <c r="M107" s="16">
        <f>IF(L107="","",N(J107)+L107)</f>
        <v/>
      </c>
      <c r="N107" s="16">
        <f>IF(M107="","",F107-M107)</f>
        <v/>
      </c>
      <c r="O107" s="11" t="n"/>
      <c r="P107" s="17">
        <f>IFERROR(VLOOKUP(O107,'Income-tax block rates'!$A:$B,2,FALSE),"")</f>
        <v/>
      </c>
      <c r="Q107" s="15">
        <f>IF(E107="","",IF(E107&lt;'Read me'!$B$3,"opening",MAX(0,'Read me'!$B$4-E107+1)))</f>
        <v/>
      </c>
      <c r="R107" s="15">
        <f>IF(Q107="","",IF(Q107="opening","in opening WDV",IF(E107&gt;'Read me'!$B$4,"next year",IF(Q107&gt;=180,"full","half"))))</f>
        <v/>
      </c>
      <c r="S107" s="12" t="n"/>
      <c r="T107" s="13" t="n"/>
      <c r="U107" s="16">
        <f>IF(OR(S107="",T107=""),"",T107-N107)</f>
        <v/>
      </c>
    </row>
    <row r="108">
      <c r="A108" s="11" t="n"/>
      <c r="B108" s="11" t="n"/>
      <c r="C108" s="11" t="n"/>
      <c r="D108" s="11" t="n"/>
      <c r="E108" s="12" t="n"/>
      <c r="F108" s="13" t="n"/>
      <c r="G108" s="11" t="n"/>
      <c r="H108" s="11" t="n"/>
      <c r="I108" s="14" t="n"/>
      <c r="J108" s="13" t="n"/>
      <c r="K108" s="15">
        <f>IF(OR(E108="",F108=""),"",MAX(0,MIN(IF(S108="",'Read me'!$B$4,S108),'Read me'!$B$4)-MAX(E108,'Read me'!$B$3)+1))</f>
        <v/>
      </c>
      <c r="L108" s="16">
        <f>IF(K108="","",MAX(0,MIN(F108*(1-I108)/H108*K108/365,F108*(1-I108)-N(J108))))</f>
        <v/>
      </c>
      <c r="M108" s="16">
        <f>IF(L108="","",N(J108)+L108)</f>
        <v/>
      </c>
      <c r="N108" s="16">
        <f>IF(M108="","",F108-M108)</f>
        <v/>
      </c>
      <c r="O108" s="11" t="n"/>
      <c r="P108" s="17">
        <f>IFERROR(VLOOKUP(O108,'Income-tax block rates'!$A:$B,2,FALSE),"")</f>
        <v/>
      </c>
      <c r="Q108" s="15">
        <f>IF(E108="","",IF(E108&lt;'Read me'!$B$3,"opening",MAX(0,'Read me'!$B$4-E108+1)))</f>
        <v/>
      </c>
      <c r="R108" s="15">
        <f>IF(Q108="","",IF(Q108="opening","in opening WDV",IF(E108&gt;'Read me'!$B$4,"next year",IF(Q108&gt;=180,"full","half"))))</f>
        <v/>
      </c>
      <c r="S108" s="12" t="n"/>
      <c r="T108" s="13" t="n"/>
      <c r="U108" s="16">
        <f>IF(OR(S108="",T108=""),"",T108-N108)</f>
        <v/>
      </c>
    </row>
    <row r="109">
      <c r="A109" s="11" t="n"/>
      <c r="B109" s="11" t="n"/>
      <c r="C109" s="11" t="n"/>
      <c r="D109" s="11" t="n"/>
      <c r="E109" s="12" t="n"/>
      <c r="F109" s="13" t="n"/>
      <c r="G109" s="11" t="n"/>
      <c r="H109" s="11" t="n"/>
      <c r="I109" s="14" t="n"/>
      <c r="J109" s="13" t="n"/>
      <c r="K109" s="15">
        <f>IF(OR(E109="",F109=""),"",MAX(0,MIN(IF(S109="",'Read me'!$B$4,S109),'Read me'!$B$4)-MAX(E109,'Read me'!$B$3)+1))</f>
        <v/>
      </c>
      <c r="L109" s="16">
        <f>IF(K109="","",MAX(0,MIN(F109*(1-I109)/H109*K109/365,F109*(1-I109)-N(J109))))</f>
        <v/>
      </c>
      <c r="M109" s="16">
        <f>IF(L109="","",N(J109)+L109)</f>
        <v/>
      </c>
      <c r="N109" s="16">
        <f>IF(M109="","",F109-M109)</f>
        <v/>
      </c>
      <c r="O109" s="11" t="n"/>
      <c r="P109" s="17">
        <f>IFERROR(VLOOKUP(O109,'Income-tax block rates'!$A:$B,2,FALSE),"")</f>
        <v/>
      </c>
      <c r="Q109" s="15">
        <f>IF(E109="","",IF(E109&lt;'Read me'!$B$3,"opening",MAX(0,'Read me'!$B$4-E109+1)))</f>
        <v/>
      </c>
      <c r="R109" s="15">
        <f>IF(Q109="","",IF(Q109="opening","in opening WDV",IF(E109&gt;'Read me'!$B$4,"next year",IF(Q109&gt;=180,"full","half"))))</f>
        <v/>
      </c>
      <c r="S109" s="12" t="n"/>
      <c r="T109" s="13" t="n"/>
      <c r="U109" s="16">
        <f>IF(OR(S109="",T109=""),"",T109-N109)</f>
        <v/>
      </c>
    </row>
    <row r="110">
      <c r="A110" s="11" t="n"/>
      <c r="B110" s="11" t="n"/>
      <c r="C110" s="11" t="n"/>
      <c r="D110" s="11" t="n"/>
      <c r="E110" s="12" t="n"/>
      <c r="F110" s="13" t="n"/>
      <c r="G110" s="11" t="n"/>
      <c r="H110" s="11" t="n"/>
      <c r="I110" s="14" t="n"/>
      <c r="J110" s="13" t="n"/>
      <c r="K110" s="15">
        <f>IF(OR(E110="",F110=""),"",MAX(0,MIN(IF(S110="",'Read me'!$B$4,S110),'Read me'!$B$4)-MAX(E110,'Read me'!$B$3)+1))</f>
        <v/>
      </c>
      <c r="L110" s="16">
        <f>IF(K110="","",MAX(0,MIN(F110*(1-I110)/H110*K110/365,F110*(1-I110)-N(J110))))</f>
        <v/>
      </c>
      <c r="M110" s="16">
        <f>IF(L110="","",N(J110)+L110)</f>
        <v/>
      </c>
      <c r="N110" s="16">
        <f>IF(M110="","",F110-M110)</f>
        <v/>
      </c>
      <c r="O110" s="11" t="n"/>
      <c r="P110" s="17">
        <f>IFERROR(VLOOKUP(O110,'Income-tax block rates'!$A:$B,2,FALSE),"")</f>
        <v/>
      </c>
      <c r="Q110" s="15">
        <f>IF(E110="","",IF(E110&lt;'Read me'!$B$3,"opening",MAX(0,'Read me'!$B$4-E110+1)))</f>
        <v/>
      </c>
      <c r="R110" s="15">
        <f>IF(Q110="","",IF(Q110="opening","in opening WDV",IF(E110&gt;'Read me'!$B$4,"next year",IF(Q110&gt;=180,"full","half"))))</f>
        <v/>
      </c>
      <c r="S110" s="12" t="n"/>
      <c r="T110" s="13" t="n"/>
      <c r="U110" s="16">
        <f>IF(OR(S110="",T110=""),"",T110-N110)</f>
        <v/>
      </c>
    </row>
    <row r="111">
      <c r="A111" s="11" t="n"/>
      <c r="B111" s="11" t="n"/>
      <c r="C111" s="11" t="n"/>
      <c r="D111" s="11" t="n"/>
      <c r="E111" s="12" t="n"/>
      <c r="F111" s="13" t="n"/>
      <c r="G111" s="11" t="n"/>
      <c r="H111" s="11" t="n"/>
      <c r="I111" s="14" t="n"/>
      <c r="J111" s="13" t="n"/>
      <c r="K111" s="15">
        <f>IF(OR(E111="",F111=""),"",MAX(0,MIN(IF(S111="",'Read me'!$B$4,S111),'Read me'!$B$4)-MAX(E111,'Read me'!$B$3)+1))</f>
        <v/>
      </c>
      <c r="L111" s="16">
        <f>IF(K111="","",MAX(0,MIN(F111*(1-I111)/H111*K111/365,F111*(1-I111)-N(J111))))</f>
        <v/>
      </c>
      <c r="M111" s="16">
        <f>IF(L111="","",N(J111)+L111)</f>
        <v/>
      </c>
      <c r="N111" s="16">
        <f>IF(M111="","",F111-M111)</f>
        <v/>
      </c>
      <c r="O111" s="11" t="n"/>
      <c r="P111" s="17">
        <f>IFERROR(VLOOKUP(O111,'Income-tax block rates'!$A:$B,2,FALSE),"")</f>
        <v/>
      </c>
      <c r="Q111" s="15">
        <f>IF(E111="","",IF(E111&lt;'Read me'!$B$3,"opening",MAX(0,'Read me'!$B$4-E111+1)))</f>
        <v/>
      </c>
      <c r="R111" s="15">
        <f>IF(Q111="","",IF(Q111="opening","in opening WDV",IF(E111&gt;'Read me'!$B$4,"next year",IF(Q111&gt;=180,"full","half"))))</f>
        <v/>
      </c>
      <c r="S111" s="12" t="n"/>
      <c r="T111" s="13" t="n"/>
      <c r="U111" s="16">
        <f>IF(OR(S111="",T111=""),"",T111-N111)</f>
        <v/>
      </c>
    </row>
    <row r="112">
      <c r="A112" s="11" t="n"/>
      <c r="B112" s="11" t="n"/>
      <c r="C112" s="11" t="n"/>
      <c r="D112" s="11" t="n"/>
      <c r="E112" s="12" t="n"/>
      <c r="F112" s="13" t="n"/>
      <c r="G112" s="11" t="n"/>
      <c r="H112" s="11" t="n"/>
      <c r="I112" s="14" t="n"/>
      <c r="J112" s="13" t="n"/>
      <c r="K112" s="15">
        <f>IF(OR(E112="",F112=""),"",MAX(0,MIN(IF(S112="",'Read me'!$B$4,S112),'Read me'!$B$4)-MAX(E112,'Read me'!$B$3)+1))</f>
        <v/>
      </c>
      <c r="L112" s="16">
        <f>IF(K112="","",MAX(0,MIN(F112*(1-I112)/H112*K112/365,F112*(1-I112)-N(J112))))</f>
        <v/>
      </c>
      <c r="M112" s="16">
        <f>IF(L112="","",N(J112)+L112)</f>
        <v/>
      </c>
      <c r="N112" s="16">
        <f>IF(M112="","",F112-M112)</f>
        <v/>
      </c>
      <c r="O112" s="11" t="n"/>
      <c r="P112" s="17">
        <f>IFERROR(VLOOKUP(O112,'Income-tax block rates'!$A:$B,2,FALSE),"")</f>
        <v/>
      </c>
      <c r="Q112" s="15">
        <f>IF(E112="","",IF(E112&lt;'Read me'!$B$3,"opening",MAX(0,'Read me'!$B$4-E112+1)))</f>
        <v/>
      </c>
      <c r="R112" s="15">
        <f>IF(Q112="","",IF(Q112="opening","in opening WDV",IF(E112&gt;'Read me'!$B$4,"next year",IF(Q112&gt;=180,"full","half"))))</f>
        <v/>
      </c>
      <c r="S112" s="12" t="n"/>
      <c r="T112" s="13" t="n"/>
      <c r="U112" s="16">
        <f>IF(OR(S112="",T112=""),"",T112-N112)</f>
        <v/>
      </c>
    </row>
    <row r="113">
      <c r="A113" s="11" t="n"/>
      <c r="B113" s="11" t="n"/>
      <c r="C113" s="11" t="n"/>
      <c r="D113" s="11" t="n"/>
      <c r="E113" s="12" t="n"/>
      <c r="F113" s="13" t="n"/>
      <c r="G113" s="11" t="n"/>
      <c r="H113" s="11" t="n"/>
      <c r="I113" s="14" t="n"/>
      <c r="J113" s="13" t="n"/>
      <c r="K113" s="15">
        <f>IF(OR(E113="",F113=""),"",MAX(0,MIN(IF(S113="",'Read me'!$B$4,S113),'Read me'!$B$4)-MAX(E113,'Read me'!$B$3)+1))</f>
        <v/>
      </c>
      <c r="L113" s="16">
        <f>IF(K113="","",MAX(0,MIN(F113*(1-I113)/H113*K113/365,F113*(1-I113)-N(J113))))</f>
        <v/>
      </c>
      <c r="M113" s="16">
        <f>IF(L113="","",N(J113)+L113)</f>
        <v/>
      </c>
      <c r="N113" s="16">
        <f>IF(M113="","",F113-M113)</f>
        <v/>
      </c>
      <c r="O113" s="11" t="n"/>
      <c r="P113" s="17">
        <f>IFERROR(VLOOKUP(O113,'Income-tax block rates'!$A:$B,2,FALSE),"")</f>
        <v/>
      </c>
      <c r="Q113" s="15">
        <f>IF(E113="","",IF(E113&lt;'Read me'!$B$3,"opening",MAX(0,'Read me'!$B$4-E113+1)))</f>
        <v/>
      </c>
      <c r="R113" s="15">
        <f>IF(Q113="","",IF(Q113="opening","in opening WDV",IF(E113&gt;'Read me'!$B$4,"next year",IF(Q113&gt;=180,"full","half"))))</f>
        <v/>
      </c>
      <c r="S113" s="12" t="n"/>
      <c r="T113" s="13" t="n"/>
      <c r="U113" s="16">
        <f>IF(OR(S113="",T113=""),"",T113-N113)</f>
        <v/>
      </c>
    </row>
    <row r="114">
      <c r="A114" s="11" t="n"/>
      <c r="B114" s="11" t="n"/>
      <c r="C114" s="11" t="n"/>
      <c r="D114" s="11" t="n"/>
      <c r="E114" s="12" t="n"/>
      <c r="F114" s="13" t="n"/>
      <c r="G114" s="11" t="n"/>
      <c r="H114" s="11" t="n"/>
      <c r="I114" s="14" t="n"/>
      <c r="J114" s="13" t="n"/>
      <c r="K114" s="15">
        <f>IF(OR(E114="",F114=""),"",MAX(0,MIN(IF(S114="",'Read me'!$B$4,S114),'Read me'!$B$4)-MAX(E114,'Read me'!$B$3)+1))</f>
        <v/>
      </c>
      <c r="L114" s="16">
        <f>IF(K114="","",MAX(0,MIN(F114*(1-I114)/H114*K114/365,F114*(1-I114)-N(J114))))</f>
        <v/>
      </c>
      <c r="M114" s="16">
        <f>IF(L114="","",N(J114)+L114)</f>
        <v/>
      </c>
      <c r="N114" s="16">
        <f>IF(M114="","",F114-M114)</f>
        <v/>
      </c>
      <c r="O114" s="11" t="n"/>
      <c r="P114" s="17">
        <f>IFERROR(VLOOKUP(O114,'Income-tax block rates'!$A:$B,2,FALSE),"")</f>
        <v/>
      </c>
      <c r="Q114" s="15">
        <f>IF(E114="","",IF(E114&lt;'Read me'!$B$3,"opening",MAX(0,'Read me'!$B$4-E114+1)))</f>
        <v/>
      </c>
      <c r="R114" s="15">
        <f>IF(Q114="","",IF(Q114="opening","in opening WDV",IF(E114&gt;'Read me'!$B$4,"next year",IF(Q114&gt;=180,"full","half"))))</f>
        <v/>
      </c>
      <c r="S114" s="12" t="n"/>
      <c r="T114" s="13" t="n"/>
      <c r="U114" s="16">
        <f>IF(OR(S114="",T114=""),"",T114-N114)</f>
        <v/>
      </c>
    </row>
    <row r="115">
      <c r="A115" s="11" t="n"/>
      <c r="B115" s="11" t="n"/>
      <c r="C115" s="11" t="n"/>
      <c r="D115" s="11" t="n"/>
      <c r="E115" s="12" t="n"/>
      <c r="F115" s="13" t="n"/>
      <c r="G115" s="11" t="n"/>
      <c r="H115" s="11" t="n"/>
      <c r="I115" s="14" t="n"/>
      <c r="J115" s="13" t="n"/>
      <c r="K115" s="15">
        <f>IF(OR(E115="",F115=""),"",MAX(0,MIN(IF(S115="",'Read me'!$B$4,S115),'Read me'!$B$4)-MAX(E115,'Read me'!$B$3)+1))</f>
        <v/>
      </c>
      <c r="L115" s="16">
        <f>IF(K115="","",MAX(0,MIN(F115*(1-I115)/H115*K115/365,F115*(1-I115)-N(J115))))</f>
        <v/>
      </c>
      <c r="M115" s="16">
        <f>IF(L115="","",N(J115)+L115)</f>
        <v/>
      </c>
      <c r="N115" s="16">
        <f>IF(M115="","",F115-M115)</f>
        <v/>
      </c>
      <c r="O115" s="11" t="n"/>
      <c r="P115" s="17">
        <f>IFERROR(VLOOKUP(O115,'Income-tax block rates'!$A:$B,2,FALSE),"")</f>
        <v/>
      </c>
      <c r="Q115" s="15">
        <f>IF(E115="","",IF(E115&lt;'Read me'!$B$3,"opening",MAX(0,'Read me'!$B$4-E115+1)))</f>
        <v/>
      </c>
      <c r="R115" s="15">
        <f>IF(Q115="","",IF(Q115="opening","in opening WDV",IF(E115&gt;'Read me'!$B$4,"next year",IF(Q115&gt;=180,"full","half"))))</f>
        <v/>
      </c>
      <c r="S115" s="12" t="n"/>
      <c r="T115" s="13" t="n"/>
      <c r="U115" s="16">
        <f>IF(OR(S115="",T115=""),"",T115-N115)</f>
        <v/>
      </c>
    </row>
    <row r="116">
      <c r="A116" s="11" t="n"/>
      <c r="B116" s="11" t="n"/>
      <c r="C116" s="11" t="n"/>
      <c r="D116" s="11" t="n"/>
      <c r="E116" s="12" t="n"/>
      <c r="F116" s="13" t="n"/>
      <c r="G116" s="11" t="n"/>
      <c r="H116" s="11" t="n"/>
      <c r="I116" s="14" t="n"/>
      <c r="J116" s="13" t="n"/>
      <c r="K116" s="15">
        <f>IF(OR(E116="",F116=""),"",MAX(0,MIN(IF(S116="",'Read me'!$B$4,S116),'Read me'!$B$4)-MAX(E116,'Read me'!$B$3)+1))</f>
        <v/>
      </c>
      <c r="L116" s="16">
        <f>IF(K116="","",MAX(0,MIN(F116*(1-I116)/H116*K116/365,F116*(1-I116)-N(J116))))</f>
        <v/>
      </c>
      <c r="M116" s="16">
        <f>IF(L116="","",N(J116)+L116)</f>
        <v/>
      </c>
      <c r="N116" s="16">
        <f>IF(M116="","",F116-M116)</f>
        <v/>
      </c>
      <c r="O116" s="11" t="n"/>
      <c r="P116" s="17">
        <f>IFERROR(VLOOKUP(O116,'Income-tax block rates'!$A:$B,2,FALSE),"")</f>
        <v/>
      </c>
      <c r="Q116" s="15">
        <f>IF(E116="","",IF(E116&lt;'Read me'!$B$3,"opening",MAX(0,'Read me'!$B$4-E116+1)))</f>
        <v/>
      </c>
      <c r="R116" s="15">
        <f>IF(Q116="","",IF(Q116="opening","in opening WDV",IF(E116&gt;'Read me'!$B$4,"next year",IF(Q116&gt;=180,"full","half"))))</f>
        <v/>
      </c>
      <c r="S116" s="12" t="n"/>
      <c r="T116" s="13" t="n"/>
      <c r="U116" s="16">
        <f>IF(OR(S116="",T116=""),"",T116-N116)</f>
        <v/>
      </c>
    </row>
    <row r="117">
      <c r="A117" s="11" t="n"/>
      <c r="B117" s="11" t="n"/>
      <c r="C117" s="11" t="n"/>
      <c r="D117" s="11" t="n"/>
      <c r="E117" s="12" t="n"/>
      <c r="F117" s="13" t="n"/>
      <c r="G117" s="11" t="n"/>
      <c r="H117" s="11" t="n"/>
      <c r="I117" s="14" t="n"/>
      <c r="J117" s="13" t="n"/>
      <c r="K117" s="15">
        <f>IF(OR(E117="",F117=""),"",MAX(0,MIN(IF(S117="",'Read me'!$B$4,S117),'Read me'!$B$4)-MAX(E117,'Read me'!$B$3)+1))</f>
        <v/>
      </c>
      <c r="L117" s="16">
        <f>IF(K117="","",MAX(0,MIN(F117*(1-I117)/H117*K117/365,F117*(1-I117)-N(J117))))</f>
        <v/>
      </c>
      <c r="M117" s="16">
        <f>IF(L117="","",N(J117)+L117)</f>
        <v/>
      </c>
      <c r="N117" s="16">
        <f>IF(M117="","",F117-M117)</f>
        <v/>
      </c>
      <c r="O117" s="11" t="n"/>
      <c r="P117" s="17">
        <f>IFERROR(VLOOKUP(O117,'Income-tax block rates'!$A:$B,2,FALSE),"")</f>
        <v/>
      </c>
      <c r="Q117" s="15">
        <f>IF(E117="","",IF(E117&lt;'Read me'!$B$3,"opening",MAX(0,'Read me'!$B$4-E117+1)))</f>
        <v/>
      </c>
      <c r="R117" s="15">
        <f>IF(Q117="","",IF(Q117="opening","in opening WDV",IF(E117&gt;'Read me'!$B$4,"next year",IF(Q117&gt;=180,"full","half"))))</f>
        <v/>
      </c>
      <c r="S117" s="12" t="n"/>
      <c r="T117" s="13" t="n"/>
      <c r="U117" s="16">
        <f>IF(OR(S117="",T117=""),"",T117-N117)</f>
        <v/>
      </c>
    </row>
    <row r="118">
      <c r="A118" s="11" t="n"/>
      <c r="B118" s="11" t="n"/>
      <c r="C118" s="11" t="n"/>
      <c r="D118" s="11" t="n"/>
      <c r="E118" s="12" t="n"/>
      <c r="F118" s="13" t="n"/>
      <c r="G118" s="11" t="n"/>
      <c r="H118" s="11" t="n"/>
      <c r="I118" s="14" t="n"/>
      <c r="J118" s="13" t="n"/>
      <c r="K118" s="15">
        <f>IF(OR(E118="",F118=""),"",MAX(0,MIN(IF(S118="",'Read me'!$B$4,S118),'Read me'!$B$4)-MAX(E118,'Read me'!$B$3)+1))</f>
        <v/>
      </c>
      <c r="L118" s="16">
        <f>IF(K118="","",MAX(0,MIN(F118*(1-I118)/H118*K118/365,F118*(1-I118)-N(J118))))</f>
        <v/>
      </c>
      <c r="M118" s="16">
        <f>IF(L118="","",N(J118)+L118)</f>
        <v/>
      </c>
      <c r="N118" s="16">
        <f>IF(M118="","",F118-M118)</f>
        <v/>
      </c>
      <c r="O118" s="11" t="n"/>
      <c r="P118" s="17">
        <f>IFERROR(VLOOKUP(O118,'Income-tax block rates'!$A:$B,2,FALSE),"")</f>
        <v/>
      </c>
      <c r="Q118" s="15">
        <f>IF(E118="","",IF(E118&lt;'Read me'!$B$3,"opening",MAX(0,'Read me'!$B$4-E118+1)))</f>
        <v/>
      </c>
      <c r="R118" s="15">
        <f>IF(Q118="","",IF(Q118="opening","in opening WDV",IF(E118&gt;'Read me'!$B$4,"next year",IF(Q118&gt;=180,"full","half"))))</f>
        <v/>
      </c>
      <c r="S118" s="12" t="n"/>
      <c r="T118" s="13" t="n"/>
      <c r="U118" s="16">
        <f>IF(OR(S118="",T118=""),"",T118-N118)</f>
        <v/>
      </c>
    </row>
    <row r="119">
      <c r="A119" s="11" t="n"/>
      <c r="B119" s="11" t="n"/>
      <c r="C119" s="11" t="n"/>
      <c r="D119" s="11" t="n"/>
      <c r="E119" s="12" t="n"/>
      <c r="F119" s="13" t="n"/>
      <c r="G119" s="11" t="n"/>
      <c r="H119" s="11" t="n"/>
      <c r="I119" s="14" t="n"/>
      <c r="J119" s="13" t="n"/>
      <c r="K119" s="15">
        <f>IF(OR(E119="",F119=""),"",MAX(0,MIN(IF(S119="",'Read me'!$B$4,S119),'Read me'!$B$4)-MAX(E119,'Read me'!$B$3)+1))</f>
        <v/>
      </c>
      <c r="L119" s="16">
        <f>IF(K119="","",MAX(0,MIN(F119*(1-I119)/H119*K119/365,F119*(1-I119)-N(J119))))</f>
        <v/>
      </c>
      <c r="M119" s="16">
        <f>IF(L119="","",N(J119)+L119)</f>
        <v/>
      </c>
      <c r="N119" s="16">
        <f>IF(M119="","",F119-M119)</f>
        <v/>
      </c>
      <c r="O119" s="11" t="n"/>
      <c r="P119" s="17">
        <f>IFERROR(VLOOKUP(O119,'Income-tax block rates'!$A:$B,2,FALSE),"")</f>
        <v/>
      </c>
      <c r="Q119" s="15">
        <f>IF(E119="","",IF(E119&lt;'Read me'!$B$3,"opening",MAX(0,'Read me'!$B$4-E119+1)))</f>
        <v/>
      </c>
      <c r="R119" s="15">
        <f>IF(Q119="","",IF(Q119="opening","in opening WDV",IF(E119&gt;'Read me'!$B$4,"next year",IF(Q119&gt;=180,"full","half"))))</f>
        <v/>
      </c>
      <c r="S119" s="12" t="n"/>
      <c r="T119" s="13" t="n"/>
      <c r="U119" s="16">
        <f>IF(OR(S119="",T119=""),"",T119-N119)</f>
        <v/>
      </c>
    </row>
    <row r="120">
      <c r="A120" s="11" t="n"/>
      <c r="B120" s="11" t="n"/>
      <c r="C120" s="11" t="n"/>
      <c r="D120" s="11" t="n"/>
      <c r="E120" s="12" t="n"/>
      <c r="F120" s="13" t="n"/>
      <c r="G120" s="11" t="n"/>
      <c r="H120" s="11" t="n"/>
      <c r="I120" s="14" t="n"/>
      <c r="J120" s="13" t="n"/>
      <c r="K120" s="15">
        <f>IF(OR(E120="",F120=""),"",MAX(0,MIN(IF(S120="",'Read me'!$B$4,S120),'Read me'!$B$4)-MAX(E120,'Read me'!$B$3)+1))</f>
        <v/>
      </c>
      <c r="L120" s="16">
        <f>IF(K120="","",MAX(0,MIN(F120*(1-I120)/H120*K120/365,F120*(1-I120)-N(J120))))</f>
        <v/>
      </c>
      <c r="M120" s="16">
        <f>IF(L120="","",N(J120)+L120)</f>
        <v/>
      </c>
      <c r="N120" s="16">
        <f>IF(M120="","",F120-M120)</f>
        <v/>
      </c>
      <c r="O120" s="11" t="n"/>
      <c r="P120" s="17">
        <f>IFERROR(VLOOKUP(O120,'Income-tax block rates'!$A:$B,2,FALSE),"")</f>
        <v/>
      </c>
      <c r="Q120" s="15">
        <f>IF(E120="","",IF(E120&lt;'Read me'!$B$3,"opening",MAX(0,'Read me'!$B$4-E120+1)))</f>
        <v/>
      </c>
      <c r="R120" s="15">
        <f>IF(Q120="","",IF(Q120="opening","in opening WDV",IF(E120&gt;'Read me'!$B$4,"next year",IF(Q120&gt;=180,"full","half"))))</f>
        <v/>
      </c>
      <c r="S120" s="12" t="n"/>
      <c r="T120" s="13" t="n"/>
      <c r="U120" s="16">
        <f>IF(OR(S120="",T120=""),"",T120-N120)</f>
        <v/>
      </c>
    </row>
    <row r="121">
      <c r="A121" s="11" t="n"/>
      <c r="B121" s="11" t="n"/>
      <c r="C121" s="11" t="n"/>
      <c r="D121" s="11" t="n"/>
      <c r="E121" s="12" t="n"/>
      <c r="F121" s="13" t="n"/>
      <c r="G121" s="11" t="n"/>
      <c r="H121" s="11" t="n"/>
      <c r="I121" s="14" t="n"/>
      <c r="J121" s="13" t="n"/>
      <c r="K121" s="15">
        <f>IF(OR(E121="",F121=""),"",MAX(0,MIN(IF(S121="",'Read me'!$B$4,S121),'Read me'!$B$4)-MAX(E121,'Read me'!$B$3)+1))</f>
        <v/>
      </c>
      <c r="L121" s="16">
        <f>IF(K121="","",MAX(0,MIN(F121*(1-I121)/H121*K121/365,F121*(1-I121)-N(J121))))</f>
        <v/>
      </c>
      <c r="M121" s="16">
        <f>IF(L121="","",N(J121)+L121)</f>
        <v/>
      </c>
      <c r="N121" s="16">
        <f>IF(M121="","",F121-M121)</f>
        <v/>
      </c>
      <c r="O121" s="11" t="n"/>
      <c r="P121" s="17">
        <f>IFERROR(VLOOKUP(O121,'Income-tax block rates'!$A:$B,2,FALSE),"")</f>
        <v/>
      </c>
      <c r="Q121" s="15">
        <f>IF(E121="","",IF(E121&lt;'Read me'!$B$3,"opening",MAX(0,'Read me'!$B$4-E121+1)))</f>
        <v/>
      </c>
      <c r="R121" s="15">
        <f>IF(Q121="","",IF(Q121="opening","in opening WDV",IF(E121&gt;'Read me'!$B$4,"next year",IF(Q121&gt;=180,"full","half"))))</f>
        <v/>
      </c>
      <c r="S121" s="12" t="n"/>
      <c r="T121" s="13" t="n"/>
      <c r="U121" s="16">
        <f>IF(OR(S121="",T121=""),"",T121-N121)</f>
        <v/>
      </c>
    </row>
    <row r="122">
      <c r="A122" s="11" t="n"/>
      <c r="B122" s="11" t="n"/>
      <c r="C122" s="11" t="n"/>
      <c r="D122" s="11" t="n"/>
      <c r="E122" s="12" t="n"/>
      <c r="F122" s="13" t="n"/>
      <c r="G122" s="11" t="n"/>
      <c r="H122" s="11" t="n"/>
      <c r="I122" s="14" t="n"/>
      <c r="J122" s="13" t="n"/>
      <c r="K122" s="15">
        <f>IF(OR(E122="",F122=""),"",MAX(0,MIN(IF(S122="",'Read me'!$B$4,S122),'Read me'!$B$4)-MAX(E122,'Read me'!$B$3)+1))</f>
        <v/>
      </c>
      <c r="L122" s="16">
        <f>IF(K122="","",MAX(0,MIN(F122*(1-I122)/H122*K122/365,F122*(1-I122)-N(J122))))</f>
        <v/>
      </c>
      <c r="M122" s="16">
        <f>IF(L122="","",N(J122)+L122)</f>
        <v/>
      </c>
      <c r="N122" s="16">
        <f>IF(M122="","",F122-M122)</f>
        <v/>
      </c>
      <c r="O122" s="11" t="n"/>
      <c r="P122" s="17">
        <f>IFERROR(VLOOKUP(O122,'Income-tax block rates'!$A:$B,2,FALSE),"")</f>
        <v/>
      </c>
      <c r="Q122" s="15">
        <f>IF(E122="","",IF(E122&lt;'Read me'!$B$3,"opening",MAX(0,'Read me'!$B$4-E122+1)))</f>
        <v/>
      </c>
      <c r="R122" s="15">
        <f>IF(Q122="","",IF(Q122="opening","in opening WDV",IF(E122&gt;'Read me'!$B$4,"next year",IF(Q122&gt;=180,"full","half"))))</f>
        <v/>
      </c>
      <c r="S122" s="12" t="n"/>
      <c r="T122" s="13" t="n"/>
      <c r="U122" s="16">
        <f>IF(OR(S122="",T122=""),"",T122-N122)</f>
        <v/>
      </c>
    </row>
    <row r="123">
      <c r="A123" s="11" t="n"/>
      <c r="B123" s="11" t="n"/>
      <c r="C123" s="11" t="n"/>
      <c r="D123" s="11" t="n"/>
      <c r="E123" s="12" t="n"/>
      <c r="F123" s="13" t="n"/>
      <c r="G123" s="11" t="n"/>
      <c r="H123" s="11" t="n"/>
      <c r="I123" s="14" t="n"/>
      <c r="J123" s="13" t="n"/>
      <c r="K123" s="15">
        <f>IF(OR(E123="",F123=""),"",MAX(0,MIN(IF(S123="",'Read me'!$B$4,S123),'Read me'!$B$4)-MAX(E123,'Read me'!$B$3)+1))</f>
        <v/>
      </c>
      <c r="L123" s="16">
        <f>IF(K123="","",MAX(0,MIN(F123*(1-I123)/H123*K123/365,F123*(1-I123)-N(J123))))</f>
        <v/>
      </c>
      <c r="M123" s="16">
        <f>IF(L123="","",N(J123)+L123)</f>
        <v/>
      </c>
      <c r="N123" s="16">
        <f>IF(M123="","",F123-M123)</f>
        <v/>
      </c>
      <c r="O123" s="11" t="n"/>
      <c r="P123" s="17">
        <f>IFERROR(VLOOKUP(O123,'Income-tax block rates'!$A:$B,2,FALSE),"")</f>
        <v/>
      </c>
      <c r="Q123" s="15">
        <f>IF(E123="","",IF(E123&lt;'Read me'!$B$3,"opening",MAX(0,'Read me'!$B$4-E123+1)))</f>
        <v/>
      </c>
      <c r="R123" s="15">
        <f>IF(Q123="","",IF(Q123="opening","in opening WDV",IF(E123&gt;'Read me'!$B$4,"next year",IF(Q123&gt;=180,"full","half"))))</f>
        <v/>
      </c>
      <c r="S123" s="12" t="n"/>
      <c r="T123" s="13" t="n"/>
      <c r="U123" s="16">
        <f>IF(OR(S123="",T123=""),"",T123-N123)</f>
        <v/>
      </c>
    </row>
    <row r="124">
      <c r="A124" s="11" t="n"/>
      <c r="B124" s="11" t="n"/>
      <c r="C124" s="11" t="n"/>
      <c r="D124" s="11" t="n"/>
      <c r="E124" s="12" t="n"/>
      <c r="F124" s="13" t="n"/>
      <c r="G124" s="11" t="n"/>
      <c r="H124" s="11" t="n"/>
      <c r="I124" s="14" t="n"/>
      <c r="J124" s="13" t="n"/>
      <c r="K124" s="15">
        <f>IF(OR(E124="",F124=""),"",MAX(0,MIN(IF(S124="",'Read me'!$B$4,S124),'Read me'!$B$4)-MAX(E124,'Read me'!$B$3)+1))</f>
        <v/>
      </c>
      <c r="L124" s="16">
        <f>IF(K124="","",MAX(0,MIN(F124*(1-I124)/H124*K124/365,F124*(1-I124)-N(J124))))</f>
        <v/>
      </c>
      <c r="M124" s="16">
        <f>IF(L124="","",N(J124)+L124)</f>
        <v/>
      </c>
      <c r="N124" s="16">
        <f>IF(M124="","",F124-M124)</f>
        <v/>
      </c>
      <c r="O124" s="11" t="n"/>
      <c r="P124" s="17">
        <f>IFERROR(VLOOKUP(O124,'Income-tax block rates'!$A:$B,2,FALSE),"")</f>
        <v/>
      </c>
      <c r="Q124" s="15">
        <f>IF(E124="","",IF(E124&lt;'Read me'!$B$3,"opening",MAX(0,'Read me'!$B$4-E124+1)))</f>
        <v/>
      </c>
      <c r="R124" s="15">
        <f>IF(Q124="","",IF(Q124="opening","in opening WDV",IF(E124&gt;'Read me'!$B$4,"next year",IF(Q124&gt;=180,"full","half"))))</f>
        <v/>
      </c>
      <c r="S124" s="12" t="n"/>
      <c r="T124" s="13" t="n"/>
      <c r="U124" s="16">
        <f>IF(OR(S124="",T124=""),"",T124-N124)</f>
        <v/>
      </c>
    </row>
    <row r="125">
      <c r="A125" s="11" t="n"/>
      <c r="B125" s="11" t="n"/>
      <c r="C125" s="11" t="n"/>
      <c r="D125" s="11" t="n"/>
      <c r="E125" s="12" t="n"/>
      <c r="F125" s="13" t="n"/>
      <c r="G125" s="11" t="n"/>
      <c r="H125" s="11" t="n"/>
      <c r="I125" s="14" t="n"/>
      <c r="J125" s="13" t="n"/>
      <c r="K125" s="15">
        <f>IF(OR(E125="",F125=""),"",MAX(0,MIN(IF(S125="",'Read me'!$B$4,S125),'Read me'!$B$4)-MAX(E125,'Read me'!$B$3)+1))</f>
        <v/>
      </c>
      <c r="L125" s="16">
        <f>IF(K125="","",MAX(0,MIN(F125*(1-I125)/H125*K125/365,F125*(1-I125)-N(J125))))</f>
        <v/>
      </c>
      <c r="M125" s="16">
        <f>IF(L125="","",N(J125)+L125)</f>
        <v/>
      </c>
      <c r="N125" s="16">
        <f>IF(M125="","",F125-M125)</f>
        <v/>
      </c>
      <c r="O125" s="11" t="n"/>
      <c r="P125" s="17">
        <f>IFERROR(VLOOKUP(O125,'Income-tax block rates'!$A:$B,2,FALSE),"")</f>
        <v/>
      </c>
      <c r="Q125" s="15">
        <f>IF(E125="","",IF(E125&lt;'Read me'!$B$3,"opening",MAX(0,'Read me'!$B$4-E125+1)))</f>
        <v/>
      </c>
      <c r="R125" s="15">
        <f>IF(Q125="","",IF(Q125="opening","in opening WDV",IF(E125&gt;'Read me'!$B$4,"next year",IF(Q125&gt;=180,"full","half"))))</f>
        <v/>
      </c>
      <c r="S125" s="12" t="n"/>
      <c r="T125" s="13" t="n"/>
      <c r="U125" s="16">
        <f>IF(OR(S125="",T125=""),"",T125-N125)</f>
        <v/>
      </c>
    </row>
    <row r="126">
      <c r="A126" s="11" t="n"/>
      <c r="B126" s="11" t="n"/>
      <c r="C126" s="11" t="n"/>
      <c r="D126" s="11" t="n"/>
      <c r="E126" s="12" t="n"/>
      <c r="F126" s="13" t="n"/>
      <c r="G126" s="11" t="n"/>
      <c r="H126" s="11" t="n"/>
      <c r="I126" s="14" t="n"/>
      <c r="J126" s="13" t="n"/>
      <c r="K126" s="15">
        <f>IF(OR(E126="",F126=""),"",MAX(0,MIN(IF(S126="",'Read me'!$B$4,S126),'Read me'!$B$4)-MAX(E126,'Read me'!$B$3)+1))</f>
        <v/>
      </c>
      <c r="L126" s="16">
        <f>IF(K126="","",MAX(0,MIN(F126*(1-I126)/H126*K126/365,F126*(1-I126)-N(J126))))</f>
        <v/>
      </c>
      <c r="M126" s="16">
        <f>IF(L126="","",N(J126)+L126)</f>
        <v/>
      </c>
      <c r="N126" s="16">
        <f>IF(M126="","",F126-M126)</f>
        <v/>
      </c>
      <c r="O126" s="11" t="n"/>
      <c r="P126" s="17">
        <f>IFERROR(VLOOKUP(O126,'Income-tax block rates'!$A:$B,2,FALSE),"")</f>
        <v/>
      </c>
      <c r="Q126" s="15">
        <f>IF(E126="","",IF(E126&lt;'Read me'!$B$3,"opening",MAX(0,'Read me'!$B$4-E126+1)))</f>
        <v/>
      </c>
      <c r="R126" s="15">
        <f>IF(Q126="","",IF(Q126="opening","in opening WDV",IF(E126&gt;'Read me'!$B$4,"next year",IF(Q126&gt;=180,"full","half"))))</f>
        <v/>
      </c>
      <c r="S126" s="12" t="n"/>
      <c r="T126" s="13" t="n"/>
      <c r="U126" s="16">
        <f>IF(OR(S126="",T126=""),"",T126-N126)</f>
        <v/>
      </c>
    </row>
    <row r="127">
      <c r="A127" s="11" t="n"/>
      <c r="B127" s="11" t="n"/>
      <c r="C127" s="11" t="n"/>
      <c r="D127" s="11" t="n"/>
      <c r="E127" s="12" t="n"/>
      <c r="F127" s="13" t="n"/>
      <c r="G127" s="11" t="n"/>
      <c r="H127" s="11" t="n"/>
      <c r="I127" s="14" t="n"/>
      <c r="J127" s="13" t="n"/>
      <c r="K127" s="15">
        <f>IF(OR(E127="",F127=""),"",MAX(0,MIN(IF(S127="",'Read me'!$B$4,S127),'Read me'!$B$4)-MAX(E127,'Read me'!$B$3)+1))</f>
        <v/>
      </c>
      <c r="L127" s="16">
        <f>IF(K127="","",MAX(0,MIN(F127*(1-I127)/H127*K127/365,F127*(1-I127)-N(J127))))</f>
        <v/>
      </c>
      <c r="M127" s="16">
        <f>IF(L127="","",N(J127)+L127)</f>
        <v/>
      </c>
      <c r="N127" s="16">
        <f>IF(M127="","",F127-M127)</f>
        <v/>
      </c>
      <c r="O127" s="11" t="n"/>
      <c r="P127" s="17">
        <f>IFERROR(VLOOKUP(O127,'Income-tax block rates'!$A:$B,2,FALSE),"")</f>
        <v/>
      </c>
      <c r="Q127" s="15">
        <f>IF(E127="","",IF(E127&lt;'Read me'!$B$3,"opening",MAX(0,'Read me'!$B$4-E127+1)))</f>
        <v/>
      </c>
      <c r="R127" s="15">
        <f>IF(Q127="","",IF(Q127="opening","in opening WDV",IF(E127&gt;'Read me'!$B$4,"next year",IF(Q127&gt;=180,"full","half"))))</f>
        <v/>
      </c>
      <c r="S127" s="12" t="n"/>
      <c r="T127" s="13" t="n"/>
      <c r="U127" s="16">
        <f>IF(OR(S127="",T127=""),"",T127-N127)</f>
        <v/>
      </c>
    </row>
    <row r="128">
      <c r="A128" s="11" t="n"/>
      <c r="B128" s="11" t="n"/>
      <c r="C128" s="11" t="n"/>
      <c r="D128" s="11" t="n"/>
      <c r="E128" s="12" t="n"/>
      <c r="F128" s="13" t="n"/>
      <c r="G128" s="11" t="n"/>
      <c r="H128" s="11" t="n"/>
      <c r="I128" s="14" t="n"/>
      <c r="J128" s="13" t="n"/>
      <c r="K128" s="15">
        <f>IF(OR(E128="",F128=""),"",MAX(0,MIN(IF(S128="",'Read me'!$B$4,S128),'Read me'!$B$4)-MAX(E128,'Read me'!$B$3)+1))</f>
        <v/>
      </c>
      <c r="L128" s="16">
        <f>IF(K128="","",MAX(0,MIN(F128*(1-I128)/H128*K128/365,F128*(1-I128)-N(J128))))</f>
        <v/>
      </c>
      <c r="M128" s="16">
        <f>IF(L128="","",N(J128)+L128)</f>
        <v/>
      </c>
      <c r="N128" s="16">
        <f>IF(M128="","",F128-M128)</f>
        <v/>
      </c>
      <c r="O128" s="11" t="n"/>
      <c r="P128" s="17">
        <f>IFERROR(VLOOKUP(O128,'Income-tax block rates'!$A:$B,2,FALSE),"")</f>
        <v/>
      </c>
      <c r="Q128" s="15">
        <f>IF(E128="","",IF(E128&lt;'Read me'!$B$3,"opening",MAX(0,'Read me'!$B$4-E128+1)))</f>
        <v/>
      </c>
      <c r="R128" s="15">
        <f>IF(Q128="","",IF(Q128="opening","in opening WDV",IF(E128&gt;'Read me'!$B$4,"next year",IF(Q128&gt;=180,"full","half"))))</f>
        <v/>
      </c>
      <c r="S128" s="12" t="n"/>
      <c r="T128" s="13" t="n"/>
      <c r="U128" s="16">
        <f>IF(OR(S128="",T128=""),"",T128-N128)</f>
        <v/>
      </c>
    </row>
    <row r="129">
      <c r="A129" s="11" t="n"/>
      <c r="B129" s="11" t="n"/>
      <c r="C129" s="11" t="n"/>
      <c r="D129" s="11" t="n"/>
      <c r="E129" s="12" t="n"/>
      <c r="F129" s="13" t="n"/>
      <c r="G129" s="11" t="n"/>
      <c r="H129" s="11" t="n"/>
      <c r="I129" s="14" t="n"/>
      <c r="J129" s="13" t="n"/>
      <c r="K129" s="15">
        <f>IF(OR(E129="",F129=""),"",MAX(0,MIN(IF(S129="",'Read me'!$B$4,S129),'Read me'!$B$4)-MAX(E129,'Read me'!$B$3)+1))</f>
        <v/>
      </c>
      <c r="L129" s="16">
        <f>IF(K129="","",MAX(0,MIN(F129*(1-I129)/H129*K129/365,F129*(1-I129)-N(J129))))</f>
        <v/>
      </c>
      <c r="M129" s="16">
        <f>IF(L129="","",N(J129)+L129)</f>
        <v/>
      </c>
      <c r="N129" s="16">
        <f>IF(M129="","",F129-M129)</f>
        <v/>
      </c>
      <c r="O129" s="11" t="n"/>
      <c r="P129" s="17">
        <f>IFERROR(VLOOKUP(O129,'Income-tax block rates'!$A:$B,2,FALSE),"")</f>
        <v/>
      </c>
      <c r="Q129" s="15">
        <f>IF(E129="","",IF(E129&lt;'Read me'!$B$3,"opening",MAX(0,'Read me'!$B$4-E129+1)))</f>
        <v/>
      </c>
      <c r="R129" s="15">
        <f>IF(Q129="","",IF(Q129="opening","in opening WDV",IF(E129&gt;'Read me'!$B$4,"next year",IF(Q129&gt;=180,"full","half"))))</f>
        <v/>
      </c>
      <c r="S129" s="12" t="n"/>
      <c r="T129" s="13" t="n"/>
      <c r="U129" s="16">
        <f>IF(OR(S129="",T129=""),"",T129-N129)</f>
        <v/>
      </c>
    </row>
    <row r="130">
      <c r="A130" s="11" t="n"/>
      <c r="B130" s="11" t="n"/>
      <c r="C130" s="11" t="n"/>
      <c r="D130" s="11" t="n"/>
      <c r="E130" s="12" t="n"/>
      <c r="F130" s="13" t="n"/>
      <c r="G130" s="11" t="n"/>
      <c r="H130" s="11" t="n"/>
      <c r="I130" s="14" t="n"/>
      <c r="J130" s="13" t="n"/>
      <c r="K130" s="15">
        <f>IF(OR(E130="",F130=""),"",MAX(0,MIN(IF(S130="",'Read me'!$B$4,S130),'Read me'!$B$4)-MAX(E130,'Read me'!$B$3)+1))</f>
        <v/>
      </c>
      <c r="L130" s="16">
        <f>IF(K130="","",MAX(0,MIN(F130*(1-I130)/H130*K130/365,F130*(1-I130)-N(J130))))</f>
        <v/>
      </c>
      <c r="M130" s="16">
        <f>IF(L130="","",N(J130)+L130)</f>
        <v/>
      </c>
      <c r="N130" s="16">
        <f>IF(M130="","",F130-M130)</f>
        <v/>
      </c>
      <c r="O130" s="11" t="n"/>
      <c r="P130" s="17">
        <f>IFERROR(VLOOKUP(O130,'Income-tax block rates'!$A:$B,2,FALSE),"")</f>
        <v/>
      </c>
      <c r="Q130" s="15">
        <f>IF(E130="","",IF(E130&lt;'Read me'!$B$3,"opening",MAX(0,'Read me'!$B$4-E130+1)))</f>
        <v/>
      </c>
      <c r="R130" s="15">
        <f>IF(Q130="","",IF(Q130="opening","in opening WDV",IF(E130&gt;'Read me'!$B$4,"next year",IF(Q130&gt;=180,"full","half"))))</f>
        <v/>
      </c>
      <c r="S130" s="12" t="n"/>
      <c r="T130" s="13" t="n"/>
      <c r="U130" s="16">
        <f>IF(OR(S130="",T130=""),"",T130-N130)</f>
        <v/>
      </c>
    </row>
    <row r="131">
      <c r="A131" s="11" t="n"/>
      <c r="B131" s="11" t="n"/>
      <c r="C131" s="11" t="n"/>
      <c r="D131" s="11" t="n"/>
      <c r="E131" s="12" t="n"/>
      <c r="F131" s="13" t="n"/>
      <c r="G131" s="11" t="n"/>
      <c r="H131" s="11" t="n"/>
      <c r="I131" s="14" t="n"/>
      <c r="J131" s="13" t="n"/>
      <c r="K131" s="15">
        <f>IF(OR(E131="",F131=""),"",MAX(0,MIN(IF(S131="",'Read me'!$B$4,S131),'Read me'!$B$4)-MAX(E131,'Read me'!$B$3)+1))</f>
        <v/>
      </c>
      <c r="L131" s="16">
        <f>IF(K131="","",MAX(0,MIN(F131*(1-I131)/H131*K131/365,F131*(1-I131)-N(J131))))</f>
        <v/>
      </c>
      <c r="M131" s="16">
        <f>IF(L131="","",N(J131)+L131)</f>
        <v/>
      </c>
      <c r="N131" s="16">
        <f>IF(M131="","",F131-M131)</f>
        <v/>
      </c>
      <c r="O131" s="11" t="n"/>
      <c r="P131" s="17">
        <f>IFERROR(VLOOKUP(O131,'Income-tax block rates'!$A:$B,2,FALSE),"")</f>
        <v/>
      </c>
      <c r="Q131" s="15">
        <f>IF(E131="","",IF(E131&lt;'Read me'!$B$3,"opening",MAX(0,'Read me'!$B$4-E131+1)))</f>
        <v/>
      </c>
      <c r="R131" s="15">
        <f>IF(Q131="","",IF(Q131="opening","in opening WDV",IF(E131&gt;'Read me'!$B$4,"next year",IF(Q131&gt;=180,"full","half"))))</f>
        <v/>
      </c>
      <c r="S131" s="12" t="n"/>
      <c r="T131" s="13" t="n"/>
      <c r="U131" s="16">
        <f>IF(OR(S131="",T131=""),"",T131-N131)</f>
        <v/>
      </c>
    </row>
    <row r="132">
      <c r="A132" s="11" t="n"/>
      <c r="B132" s="11" t="n"/>
      <c r="C132" s="11" t="n"/>
      <c r="D132" s="11" t="n"/>
      <c r="E132" s="12" t="n"/>
      <c r="F132" s="13" t="n"/>
      <c r="G132" s="11" t="n"/>
      <c r="H132" s="11" t="n"/>
      <c r="I132" s="14" t="n"/>
      <c r="J132" s="13" t="n"/>
      <c r="K132" s="15">
        <f>IF(OR(E132="",F132=""),"",MAX(0,MIN(IF(S132="",'Read me'!$B$4,S132),'Read me'!$B$4)-MAX(E132,'Read me'!$B$3)+1))</f>
        <v/>
      </c>
      <c r="L132" s="16">
        <f>IF(K132="","",MAX(0,MIN(F132*(1-I132)/H132*K132/365,F132*(1-I132)-N(J132))))</f>
        <v/>
      </c>
      <c r="M132" s="16">
        <f>IF(L132="","",N(J132)+L132)</f>
        <v/>
      </c>
      <c r="N132" s="16">
        <f>IF(M132="","",F132-M132)</f>
        <v/>
      </c>
      <c r="O132" s="11" t="n"/>
      <c r="P132" s="17">
        <f>IFERROR(VLOOKUP(O132,'Income-tax block rates'!$A:$B,2,FALSE),"")</f>
        <v/>
      </c>
      <c r="Q132" s="15">
        <f>IF(E132="","",IF(E132&lt;'Read me'!$B$3,"opening",MAX(0,'Read me'!$B$4-E132+1)))</f>
        <v/>
      </c>
      <c r="R132" s="15">
        <f>IF(Q132="","",IF(Q132="opening","in opening WDV",IF(E132&gt;'Read me'!$B$4,"next year",IF(Q132&gt;=180,"full","half"))))</f>
        <v/>
      </c>
      <c r="S132" s="12" t="n"/>
      <c r="T132" s="13" t="n"/>
      <c r="U132" s="16">
        <f>IF(OR(S132="",T132=""),"",T132-N132)</f>
        <v/>
      </c>
    </row>
    <row r="133">
      <c r="A133" s="11" t="n"/>
      <c r="B133" s="11" t="n"/>
      <c r="C133" s="11" t="n"/>
      <c r="D133" s="11" t="n"/>
      <c r="E133" s="12" t="n"/>
      <c r="F133" s="13" t="n"/>
      <c r="G133" s="11" t="n"/>
      <c r="H133" s="11" t="n"/>
      <c r="I133" s="14" t="n"/>
      <c r="J133" s="13" t="n"/>
      <c r="K133" s="15">
        <f>IF(OR(E133="",F133=""),"",MAX(0,MIN(IF(S133="",'Read me'!$B$4,S133),'Read me'!$B$4)-MAX(E133,'Read me'!$B$3)+1))</f>
        <v/>
      </c>
      <c r="L133" s="16">
        <f>IF(K133="","",MAX(0,MIN(F133*(1-I133)/H133*K133/365,F133*(1-I133)-N(J133))))</f>
        <v/>
      </c>
      <c r="M133" s="16">
        <f>IF(L133="","",N(J133)+L133)</f>
        <v/>
      </c>
      <c r="N133" s="16">
        <f>IF(M133="","",F133-M133)</f>
        <v/>
      </c>
      <c r="O133" s="11" t="n"/>
      <c r="P133" s="17">
        <f>IFERROR(VLOOKUP(O133,'Income-tax block rates'!$A:$B,2,FALSE),"")</f>
        <v/>
      </c>
      <c r="Q133" s="15">
        <f>IF(E133="","",IF(E133&lt;'Read me'!$B$3,"opening",MAX(0,'Read me'!$B$4-E133+1)))</f>
        <v/>
      </c>
      <c r="R133" s="15">
        <f>IF(Q133="","",IF(Q133="opening","in opening WDV",IF(E133&gt;'Read me'!$B$4,"next year",IF(Q133&gt;=180,"full","half"))))</f>
        <v/>
      </c>
      <c r="S133" s="12" t="n"/>
      <c r="T133" s="13" t="n"/>
      <c r="U133" s="16">
        <f>IF(OR(S133="",T133=""),"",T133-N133)</f>
        <v/>
      </c>
    </row>
    <row r="134">
      <c r="A134" s="11" t="n"/>
      <c r="B134" s="11" t="n"/>
      <c r="C134" s="11" t="n"/>
      <c r="D134" s="11" t="n"/>
      <c r="E134" s="12" t="n"/>
      <c r="F134" s="13" t="n"/>
      <c r="G134" s="11" t="n"/>
      <c r="H134" s="11" t="n"/>
      <c r="I134" s="14" t="n"/>
      <c r="J134" s="13" t="n"/>
      <c r="K134" s="15">
        <f>IF(OR(E134="",F134=""),"",MAX(0,MIN(IF(S134="",'Read me'!$B$4,S134),'Read me'!$B$4)-MAX(E134,'Read me'!$B$3)+1))</f>
        <v/>
      </c>
      <c r="L134" s="16">
        <f>IF(K134="","",MAX(0,MIN(F134*(1-I134)/H134*K134/365,F134*(1-I134)-N(J134))))</f>
        <v/>
      </c>
      <c r="M134" s="16">
        <f>IF(L134="","",N(J134)+L134)</f>
        <v/>
      </c>
      <c r="N134" s="16">
        <f>IF(M134="","",F134-M134)</f>
        <v/>
      </c>
      <c r="O134" s="11" t="n"/>
      <c r="P134" s="17">
        <f>IFERROR(VLOOKUP(O134,'Income-tax block rates'!$A:$B,2,FALSE),"")</f>
        <v/>
      </c>
      <c r="Q134" s="15">
        <f>IF(E134="","",IF(E134&lt;'Read me'!$B$3,"opening",MAX(0,'Read me'!$B$4-E134+1)))</f>
        <v/>
      </c>
      <c r="R134" s="15">
        <f>IF(Q134="","",IF(Q134="opening","in opening WDV",IF(E134&gt;'Read me'!$B$4,"next year",IF(Q134&gt;=180,"full","half"))))</f>
        <v/>
      </c>
      <c r="S134" s="12" t="n"/>
      <c r="T134" s="13" t="n"/>
      <c r="U134" s="16">
        <f>IF(OR(S134="",T134=""),"",T134-N134)</f>
        <v/>
      </c>
    </row>
    <row r="135">
      <c r="A135" s="11" t="n"/>
      <c r="B135" s="11" t="n"/>
      <c r="C135" s="11" t="n"/>
      <c r="D135" s="11" t="n"/>
      <c r="E135" s="12" t="n"/>
      <c r="F135" s="13" t="n"/>
      <c r="G135" s="11" t="n"/>
      <c r="H135" s="11" t="n"/>
      <c r="I135" s="14" t="n"/>
      <c r="J135" s="13" t="n"/>
      <c r="K135" s="15">
        <f>IF(OR(E135="",F135=""),"",MAX(0,MIN(IF(S135="",'Read me'!$B$4,S135),'Read me'!$B$4)-MAX(E135,'Read me'!$B$3)+1))</f>
        <v/>
      </c>
      <c r="L135" s="16">
        <f>IF(K135="","",MAX(0,MIN(F135*(1-I135)/H135*K135/365,F135*(1-I135)-N(J135))))</f>
        <v/>
      </c>
      <c r="M135" s="16">
        <f>IF(L135="","",N(J135)+L135)</f>
        <v/>
      </c>
      <c r="N135" s="16">
        <f>IF(M135="","",F135-M135)</f>
        <v/>
      </c>
      <c r="O135" s="11" t="n"/>
      <c r="P135" s="17">
        <f>IFERROR(VLOOKUP(O135,'Income-tax block rates'!$A:$B,2,FALSE),"")</f>
        <v/>
      </c>
      <c r="Q135" s="15">
        <f>IF(E135="","",IF(E135&lt;'Read me'!$B$3,"opening",MAX(0,'Read me'!$B$4-E135+1)))</f>
        <v/>
      </c>
      <c r="R135" s="15">
        <f>IF(Q135="","",IF(Q135="opening","in opening WDV",IF(E135&gt;'Read me'!$B$4,"next year",IF(Q135&gt;=180,"full","half"))))</f>
        <v/>
      </c>
      <c r="S135" s="12" t="n"/>
      <c r="T135" s="13" t="n"/>
      <c r="U135" s="16">
        <f>IF(OR(S135="",T135=""),"",T135-N135)</f>
        <v/>
      </c>
    </row>
    <row r="136">
      <c r="A136" s="11" t="n"/>
      <c r="B136" s="11" t="n"/>
      <c r="C136" s="11" t="n"/>
      <c r="D136" s="11" t="n"/>
      <c r="E136" s="12" t="n"/>
      <c r="F136" s="13" t="n"/>
      <c r="G136" s="11" t="n"/>
      <c r="H136" s="11" t="n"/>
      <c r="I136" s="14" t="n"/>
      <c r="J136" s="13" t="n"/>
      <c r="K136" s="15">
        <f>IF(OR(E136="",F136=""),"",MAX(0,MIN(IF(S136="",'Read me'!$B$4,S136),'Read me'!$B$4)-MAX(E136,'Read me'!$B$3)+1))</f>
        <v/>
      </c>
      <c r="L136" s="16">
        <f>IF(K136="","",MAX(0,MIN(F136*(1-I136)/H136*K136/365,F136*(1-I136)-N(J136))))</f>
        <v/>
      </c>
      <c r="M136" s="16">
        <f>IF(L136="","",N(J136)+L136)</f>
        <v/>
      </c>
      <c r="N136" s="16">
        <f>IF(M136="","",F136-M136)</f>
        <v/>
      </c>
      <c r="O136" s="11" t="n"/>
      <c r="P136" s="17">
        <f>IFERROR(VLOOKUP(O136,'Income-tax block rates'!$A:$B,2,FALSE),"")</f>
        <v/>
      </c>
      <c r="Q136" s="15">
        <f>IF(E136="","",IF(E136&lt;'Read me'!$B$3,"opening",MAX(0,'Read me'!$B$4-E136+1)))</f>
        <v/>
      </c>
      <c r="R136" s="15">
        <f>IF(Q136="","",IF(Q136="opening","in opening WDV",IF(E136&gt;'Read me'!$B$4,"next year",IF(Q136&gt;=180,"full","half"))))</f>
        <v/>
      </c>
      <c r="S136" s="12" t="n"/>
      <c r="T136" s="13" t="n"/>
      <c r="U136" s="16">
        <f>IF(OR(S136="",T136=""),"",T136-N136)</f>
        <v/>
      </c>
    </row>
    <row r="137">
      <c r="A137" s="11" t="n"/>
      <c r="B137" s="11" t="n"/>
      <c r="C137" s="11" t="n"/>
      <c r="D137" s="11" t="n"/>
      <c r="E137" s="12" t="n"/>
      <c r="F137" s="13" t="n"/>
      <c r="G137" s="11" t="n"/>
      <c r="H137" s="11" t="n"/>
      <c r="I137" s="14" t="n"/>
      <c r="J137" s="13" t="n"/>
      <c r="K137" s="15">
        <f>IF(OR(E137="",F137=""),"",MAX(0,MIN(IF(S137="",'Read me'!$B$4,S137),'Read me'!$B$4)-MAX(E137,'Read me'!$B$3)+1))</f>
        <v/>
      </c>
      <c r="L137" s="16">
        <f>IF(K137="","",MAX(0,MIN(F137*(1-I137)/H137*K137/365,F137*(1-I137)-N(J137))))</f>
        <v/>
      </c>
      <c r="M137" s="16">
        <f>IF(L137="","",N(J137)+L137)</f>
        <v/>
      </c>
      <c r="N137" s="16">
        <f>IF(M137="","",F137-M137)</f>
        <v/>
      </c>
      <c r="O137" s="11" t="n"/>
      <c r="P137" s="17">
        <f>IFERROR(VLOOKUP(O137,'Income-tax block rates'!$A:$B,2,FALSE),"")</f>
        <v/>
      </c>
      <c r="Q137" s="15">
        <f>IF(E137="","",IF(E137&lt;'Read me'!$B$3,"opening",MAX(0,'Read me'!$B$4-E137+1)))</f>
        <v/>
      </c>
      <c r="R137" s="15">
        <f>IF(Q137="","",IF(Q137="opening","in opening WDV",IF(E137&gt;'Read me'!$B$4,"next year",IF(Q137&gt;=180,"full","half"))))</f>
        <v/>
      </c>
      <c r="S137" s="12" t="n"/>
      <c r="T137" s="13" t="n"/>
      <c r="U137" s="16">
        <f>IF(OR(S137="",T137=""),"",T137-N137)</f>
        <v/>
      </c>
    </row>
    <row r="138">
      <c r="A138" s="11" t="n"/>
      <c r="B138" s="11" t="n"/>
      <c r="C138" s="11" t="n"/>
      <c r="D138" s="11" t="n"/>
      <c r="E138" s="12" t="n"/>
      <c r="F138" s="13" t="n"/>
      <c r="G138" s="11" t="n"/>
      <c r="H138" s="11" t="n"/>
      <c r="I138" s="14" t="n"/>
      <c r="J138" s="13" t="n"/>
      <c r="K138" s="15">
        <f>IF(OR(E138="",F138=""),"",MAX(0,MIN(IF(S138="",'Read me'!$B$4,S138),'Read me'!$B$4)-MAX(E138,'Read me'!$B$3)+1))</f>
        <v/>
      </c>
      <c r="L138" s="16">
        <f>IF(K138="","",MAX(0,MIN(F138*(1-I138)/H138*K138/365,F138*(1-I138)-N(J138))))</f>
        <v/>
      </c>
      <c r="M138" s="16">
        <f>IF(L138="","",N(J138)+L138)</f>
        <v/>
      </c>
      <c r="N138" s="16">
        <f>IF(M138="","",F138-M138)</f>
        <v/>
      </c>
      <c r="O138" s="11" t="n"/>
      <c r="P138" s="17">
        <f>IFERROR(VLOOKUP(O138,'Income-tax block rates'!$A:$B,2,FALSE),"")</f>
        <v/>
      </c>
      <c r="Q138" s="15">
        <f>IF(E138="","",IF(E138&lt;'Read me'!$B$3,"opening",MAX(0,'Read me'!$B$4-E138+1)))</f>
        <v/>
      </c>
      <c r="R138" s="15">
        <f>IF(Q138="","",IF(Q138="opening","in opening WDV",IF(E138&gt;'Read me'!$B$4,"next year",IF(Q138&gt;=180,"full","half"))))</f>
        <v/>
      </c>
      <c r="S138" s="12" t="n"/>
      <c r="T138" s="13" t="n"/>
      <c r="U138" s="16">
        <f>IF(OR(S138="",T138=""),"",T138-N138)</f>
        <v/>
      </c>
    </row>
    <row r="139">
      <c r="A139" s="11" t="n"/>
      <c r="B139" s="11" t="n"/>
      <c r="C139" s="11" t="n"/>
      <c r="D139" s="11" t="n"/>
      <c r="E139" s="12" t="n"/>
      <c r="F139" s="13" t="n"/>
      <c r="G139" s="11" t="n"/>
      <c r="H139" s="11" t="n"/>
      <c r="I139" s="14" t="n"/>
      <c r="J139" s="13" t="n"/>
      <c r="K139" s="15">
        <f>IF(OR(E139="",F139=""),"",MAX(0,MIN(IF(S139="",'Read me'!$B$4,S139),'Read me'!$B$4)-MAX(E139,'Read me'!$B$3)+1))</f>
        <v/>
      </c>
      <c r="L139" s="16">
        <f>IF(K139="","",MAX(0,MIN(F139*(1-I139)/H139*K139/365,F139*(1-I139)-N(J139))))</f>
        <v/>
      </c>
      <c r="M139" s="16">
        <f>IF(L139="","",N(J139)+L139)</f>
        <v/>
      </c>
      <c r="N139" s="16">
        <f>IF(M139="","",F139-M139)</f>
        <v/>
      </c>
      <c r="O139" s="11" t="n"/>
      <c r="P139" s="17">
        <f>IFERROR(VLOOKUP(O139,'Income-tax block rates'!$A:$B,2,FALSE),"")</f>
        <v/>
      </c>
      <c r="Q139" s="15">
        <f>IF(E139="","",IF(E139&lt;'Read me'!$B$3,"opening",MAX(0,'Read me'!$B$4-E139+1)))</f>
        <v/>
      </c>
      <c r="R139" s="15">
        <f>IF(Q139="","",IF(Q139="opening","in opening WDV",IF(E139&gt;'Read me'!$B$4,"next year",IF(Q139&gt;=180,"full","half"))))</f>
        <v/>
      </c>
      <c r="S139" s="12" t="n"/>
      <c r="T139" s="13" t="n"/>
      <c r="U139" s="16">
        <f>IF(OR(S139="",T139=""),"",T139-N139)</f>
        <v/>
      </c>
    </row>
    <row r="140">
      <c r="A140" s="11" t="n"/>
      <c r="B140" s="11" t="n"/>
      <c r="C140" s="11" t="n"/>
      <c r="D140" s="11" t="n"/>
      <c r="E140" s="12" t="n"/>
      <c r="F140" s="13" t="n"/>
      <c r="G140" s="11" t="n"/>
      <c r="H140" s="11" t="n"/>
      <c r="I140" s="14" t="n"/>
      <c r="J140" s="13" t="n"/>
      <c r="K140" s="15">
        <f>IF(OR(E140="",F140=""),"",MAX(0,MIN(IF(S140="",'Read me'!$B$4,S140),'Read me'!$B$4)-MAX(E140,'Read me'!$B$3)+1))</f>
        <v/>
      </c>
      <c r="L140" s="16">
        <f>IF(K140="","",MAX(0,MIN(F140*(1-I140)/H140*K140/365,F140*(1-I140)-N(J140))))</f>
        <v/>
      </c>
      <c r="M140" s="16">
        <f>IF(L140="","",N(J140)+L140)</f>
        <v/>
      </c>
      <c r="N140" s="16">
        <f>IF(M140="","",F140-M140)</f>
        <v/>
      </c>
      <c r="O140" s="11" t="n"/>
      <c r="P140" s="17">
        <f>IFERROR(VLOOKUP(O140,'Income-tax block rates'!$A:$B,2,FALSE),"")</f>
        <v/>
      </c>
      <c r="Q140" s="15">
        <f>IF(E140="","",IF(E140&lt;'Read me'!$B$3,"opening",MAX(0,'Read me'!$B$4-E140+1)))</f>
        <v/>
      </c>
      <c r="R140" s="15">
        <f>IF(Q140="","",IF(Q140="opening","in opening WDV",IF(E140&gt;'Read me'!$B$4,"next year",IF(Q140&gt;=180,"full","half"))))</f>
        <v/>
      </c>
      <c r="S140" s="12" t="n"/>
      <c r="T140" s="13" t="n"/>
      <c r="U140" s="16">
        <f>IF(OR(S140="",T140=""),"",T140-N140)</f>
        <v/>
      </c>
    </row>
    <row r="141">
      <c r="A141" s="11" t="n"/>
      <c r="B141" s="11" t="n"/>
      <c r="C141" s="11" t="n"/>
      <c r="D141" s="11" t="n"/>
      <c r="E141" s="12" t="n"/>
      <c r="F141" s="13" t="n"/>
      <c r="G141" s="11" t="n"/>
      <c r="H141" s="11" t="n"/>
      <c r="I141" s="14" t="n"/>
      <c r="J141" s="13" t="n"/>
      <c r="K141" s="15">
        <f>IF(OR(E141="",F141=""),"",MAX(0,MIN(IF(S141="",'Read me'!$B$4,S141),'Read me'!$B$4)-MAX(E141,'Read me'!$B$3)+1))</f>
        <v/>
      </c>
      <c r="L141" s="16">
        <f>IF(K141="","",MAX(0,MIN(F141*(1-I141)/H141*K141/365,F141*(1-I141)-N(J141))))</f>
        <v/>
      </c>
      <c r="M141" s="16">
        <f>IF(L141="","",N(J141)+L141)</f>
        <v/>
      </c>
      <c r="N141" s="16">
        <f>IF(M141="","",F141-M141)</f>
        <v/>
      </c>
      <c r="O141" s="11" t="n"/>
      <c r="P141" s="17">
        <f>IFERROR(VLOOKUP(O141,'Income-tax block rates'!$A:$B,2,FALSE),"")</f>
        <v/>
      </c>
      <c r="Q141" s="15">
        <f>IF(E141="","",IF(E141&lt;'Read me'!$B$3,"opening",MAX(0,'Read me'!$B$4-E141+1)))</f>
        <v/>
      </c>
      <c r="R141" s="15">
        <f>IF(Q141="","",IF(Q141="opening","in opening WDV",IF(E141&gt;'Read me'!$B$4,"next year",IF(Q141&gt;=180,"full","half"))))</f>
        <v/>
      </c>
      <c r="S141" s="12" t="n"/>
      <c r="T141" s="13" t="n"/>
      <c r="U141" s="16">
        <f>IF(OR(S141="",T141=""),"",T141-N141)</f>
        <v/>
      </c>
    </row>
    <row r="142">
      <c r="A142" s="11" t="n"/>
      <c r="B142" s="11" t="n"/>
      <c r="C142" s="11" t="n"/>
      <c r="D142" s="11" t="n"/>
      <c r="E142" s="12" t="n"/>
      <c r="F142" s="13" t="n"/>
      <c r="G142" s="11" t="n"/>
      <c r="H142" s="11" t="n"/>
      <c r="I142" s="14" t="n"/>
      <c r="J142" s="13" t="n"/>
      <c r="K142" s="15">
        <f>IF(OR(E142="",F142=""),"",MAX(0,MIN(IF(S142="",'Read me'!$B$4,S142),'Read me'!$B$4)-MAX(E142,'Read me'!$B$3)+1))</f>
        <v/>
      </c>
      <c r="L142" s="16">
        <f>IF(K142="","",MAX(0,MIN(F142*(1-I142)/H142*K142/365,F142*(1-I142)-N(J142))))</f>
        <v/>
      </c>
      <c r="M142" s="16">
        <f>IF(L142="","",N(J142)+L142)</f>
        <v/>
      </c>
      <c r="N142" s="16">
        <f>IF(M142="","",F142-M142)</f>
        <v/>
      </c>
      <c r="O142" s="11" t="n"/>
      <c r="P142" s="17">
        <f>IFERROR(VLOOKUP(O142,'Income-tax block rates'!$A:$B,2,FALSE),"")</f>
        <v/>
      </c>
      <c r="Q142" s="15">
        <f>IF(E142="","",IF(E142&lt;'Read me'!$B$3,"opening",MAX(0,'Read me'!$B$4-E142+1)))</f>
        <v/>
      </c>
      <c r="R142" s="15">
        <f>IF(Q142="","",IF(Q142="opening","in opening WDV",IF(E142&gt;'Read me'!$B$4,"next year",IF(Q142&gt;=180,"full","half"))))</f>
        <v/>
      </c>
      <c r="S142" s="12" t="n"/>
      <c r="T142" s="13" t="n"/>
      <c r="U142" s="16">
        <f>IF(OR(S142="",T142=""),"",T142-N142)</f>
        <v/>
      </c>
    </row>
    <row r="143">
      <c r="A143" s="11" t="n"/>
      <c r="B143" s="11" t="n"/>
      <c r="C143" s="11" t="n"/>
      <c r="D143" s="11" t="n"/>
      <c r="E143" s="12" t="n"/>
      <c r="F143" s="13" t="n"/>
      <c r="G143" s="11" t="n"/>
      <c r="H143" s="11" t="n"/>
      <c r="I143" s="14" t="n"/>
      <c r="J143" s="13" t="n"/>
      <c r="K143" s="15">
        <f>IF(OR(E143="",F143=""),"",MAX(0,MIN(IF(S143="",'Read me'!$B$4,S143),'Read me'!$B$4)-MAX(E143,'Read me'!$B$3)+1))</f>
        <v/>
      </c>
      <c r="L143" s="16">
        <f>IF(K143="","",MAX(0,MIN(F143*(1-I143)/H143*K143/365,F143*(1-I143)-N(J143))))</f>
        <v/>
      </c>
      <c r="M143" s="16">
        <f>IF(L143="","",N(J143)+L143)</f>
        <v/>
      </c>
      <c r="N143" s="16">
        <f>IF(M143="","",F143-M143)</f>
        <v/>
      </c>
      <c r="O143" s="11" t="n"/>
      <c r="P143" s="17">
        <f>IFERROR(VLOOKUP(O143,'Income-tax block rates'!$A:$B,2,FALSE),"")</f>
        <v/>
      </c>
      <c r="Q143" s="15">
        <f>IF(E143="","",IF(E143&lt;'Read me'!$B$3,"opening",MAX(0,'Read me'!$B$4-E143+1)))</f>
        <v/>
      </c>
      <c r="R143" s="15">
        <f>IF(Q143="","",IF(Q143="opening","in opening WDV",IF(E143&gt;'Read me'!$B$4,"next year",IF(Q143&gt;=180,"full","half"))))</f>
        <v/>
      </c>
      <c r="S143" s="12" t="n"/>
      <c r="T143" s="13" t="n"/>
      <c r="U143" s="16">
        <f>IF(OR(S143="",T143=""),"",T143-N143)</f>
        <v/>
      </c>
    </row>
    <row r="144">
      <c r="A144" s="11" t="n"/>
      <c r="B144" s="11" t="n"/>
      <c r="C144" s="11" t="n"/>
      <c r="D144" s="11" t="n"/>
      <c r="E144" s="12" t="n"/>
      <c r="F144" s="13" t="n"/>
      <c r="G144" s="11" t="n"/>
      <c r="H144" s="11" t="n"/>
      <c r="I144" s="14" t="n"/>
      <c r="J144" s="13" t="n"/>
      <c r="K144" s="15">
        <f>IF(OR(E144="",F144=""),"",MAX(0,MIN(IF(S144="",'Read me'!$B$4,S144),'Read me'!$B$4)-MAX(E144,'Read me'!$B$3)+1))</f>
        <v/>
      </c>
      <c r="L144" s="16">
        <f>IF(K144="","",MAX(0,MIN(F144*(1-I144)/H144*K144/365,F144*(1-I144)-N(J144))))</f>
        <v/>
      </c>
      <c r="M144" s="16">
        <f>IF(L144="","",N(J144)+L144)</f>
        <v/>
      </c>
      <c r="N144" s="16">
        <f>IF(M144="","",F144-M144)</f>
        <v/>
      </c>
      <c r="O144" s="11" t="n"/>
      <c r="P144" s="17">
        <f>IFERROR(VLOOKUP(O144,'Income-tax block rates'!$A:$B,2,FALSE),"")</f>
        <v/>
      </c>
      <c r="Q144" s="15">
        <f>IF(E144="","",IF(E144&lt;'Read me'!$B$3,"opening",MAX(0,'Read me'!$B$4-E144+1)))</f>
        <v/>
      </c>
      <c r="R144" s="15">
        <f>IF(Q144="","",IF(Q144="opening","in opening WDV",IF(E144&gt;'Read me'!$B$4,"next year",IF(Q144&gt;=180,"full","half"))))</f>
        <v/>
      </c>
      <c r="S144" s="12" t="n"/>
      <c r="T144" s="13" t="n"/>
      <c r="U144" s="16">
        <f>IF(OR(S144="",T144=""),"",T144-N144)</f>
        <v/>
      </c>
    </row>
    <row r="145">
      <c r="A145" s="11" t="n"/>
      <c r="B145" s="11" t="n"/>
      <c r="C145" s="11" t="n"/>
      <c r="D145" s="11" t="n"/>
      <c r="E145" s="12" t="n"/>
      <c r="F145" s="13" t="n"/>
      <c r="G145" s="11" t="n"/>
      <c r="H145" s="11" t="n"/>
      <c r="I145" s="14" t="n"/>
      <c r="J145" s="13" t="n"/>
      <c r="K145" s="15">
        <f>IF(OR(E145="",F145=""),"",MAX(0,MIN(IF(S145="",'Read me'!$B$4,S145),'Read me'!$B$4)-MAX(E145,'Read me'!$B$3)+1))</f>
        <v/>
      </c>
      <c r="L145" s="16">
        <f>IF(K145="","",MAX(0,MIN(F145*(1-I145)/H145*K145/365,F145*(1-I145)-N(J145))))</f>
        <v/>
      </c>
      <c r="M145" s="16">
        <f>IF(L145="","",N(J145)+L145)</f>
        <v/>
      </c>
      <c r="N145" s="16">
        <f>IF(M145="","",F145-M145)</f>
        <v/>
      </c>
      <c r="O145" s="11" t="n"/>
      <c r="P145" s="17">
        <f>IFERROR(VLOOKUP(O145,'Income-tax block rates'!$A:$B,2,FALSE),"")</f>
        <v/>
      </c>
      <c r="Q145" s="15">
        <f>IF(E145="","",IF(E145&lt;'Read me'!$B$3,"opening",MAX(0,'Read me'!$B$4-E145+1)))</f>
        <v/>
      </c>
      <c r="R145" s="15">
        <f>IF(Q145="","",IF(Q145="opening","in opening WDV",IF(E145&gt;'Read me'!$B$4,"next year",IF(Q145&gt;=180,"full","half"))))</f>
        <v/>
      </c>
      <c r="S145" s="12" t="n"/>
      <c r="T145" s="13" t="n"/>
      <c r="U145" s="16">
        <f>IF(OR(S145="",T145=""),"",T145-N145)</f>
        <v/>
      </c>
    </row>
    <row r="146">
      <c r="A146" s="11" t="n"/>
      <c r="B146" s="11" t="n"/>
      <c r="C146" s="11" t="n"/>
      <c r="D146" s="11" t="n"/>
      <c r="E146" s="12" t="n"/>
      <c r="F146" s="13" t="n"/>
      <c r="G146" s="11" t="n"/>
      <c r="H146" s="11" t="n"/>
      <c r="I146" s="14" t="n"/>
      <c r="J146" s="13" t="n"/>
      <c r="K146" s="15">
        <f>IF(OR(E146="",F146=""),"",MAX(0,MIN(IF(S146="",'Read me'!$B$4,S146),'Read me'!$B$4)-MAX(E146,'Read me'!$B$3)+1))</f>
        <v/>
      </c>
      <c r="L146" s="16">
        <f>IF(K146="","",MAX(0,MIN(F146*(1-I146)/H146*K146/365,F146*(1-I146)-N(J146))))</f>
        <v/>
      </c>
      <c r="M146" s="16">
        <f>IF(L146="","",N(J146)+L146)</f>
        <v/>
      </c>
      <c r="N146" s="16">
        <f>IF(M146="","",F146-M146)</f>
        <v/>
      </c>
      <c r="O146" s="11" t="n"/>
      <c r="P146" s="17">
        <f>IFERROR(VLOOKUP(O146,'Income-tax block rates'!$A:$B,2,FALSE),"")</f>
        <v/>
      </c>
      <c r="Q146" s="15">
        <f>IF(E146="","",IF(E146&lt;'Read me'!$B$3,"opening",MAX(0,'Read me'!$B$4-E146+1)))</f>
        <v/>
      </c>
      <c r="R146" s="15">
        <f>IF(Q146="","",IF(Q146="opening","in opening WDV",IF(E146&gt;'Read me'!$B$4,"next year",IF(Q146&gt;=180,"full","half"))))</f>
        <v/>
      </c>
      <c r="S146" s="12" t="n"/>
      <c r="T146" s="13" t="n"/>
      <c r="U146" s="16">
        <f>IF(OR(S146="",T146=""),"",T146-N146)</f>
        <v/>
      </c>
    </row>
    <row r="147">
      <c r="A147" s="11" t="n"/>
      <c r="B147" s="11" t="n"/>
      <c r="C147" s="11" t="n"/>
      <c r="D147" s="11" t="n"/>
      <c r="E147" s="12" t="n"/>
      <c r="F147" s="13" t="n"/>
      <c r="G147" s="11" t="n"/>
      <c r="H147" s="11" t="n"/>
      <c r="I147" s="14" t="n"/>
      <c r="J147" s="13" t="n"/>
      <c r="K147" s="15">
        <f>IF(OR(E147="",F147=""),"",MAX(0,MIN(IF(S147="",'Read me'!$B$4,S147),'Read me'!$B$4)-MAX(E147,'Read me'!$B$3)+1))</f>
        <v/>
      </c>
      <c r="L147" s="16">
        <f>IF(K147="","",MAX(0,MIN(F147*(1-I147)/H147*K147/365,F147*(1-I147)-N(J147))))</f>
        <v/>
      </c>
      <c r="M147" s="16">
        <f>IF(L147="","",N(J147)+L147)</f>
        <v/>
      </c>
      <c r="N147" s="16">
        <f>IF(M147="","",F147-M147)</f>
        <v/>
      </c>
      <c r="O147" s="11" t="n"/>
      <c r="P147" s="17">
        <f>IFERROR(VLOOKUP(O147,'Income-tax block rates'!$A:$B,2,FALSE),"")</f>
        <v/>
      </c>
      <c r="Q147" s="15">
        <f>IF(E147="","",IF(E147&lt;'Read me'!$B$3,"opening",MAX(0,'Read me'!$B$4-E147+1)))</f>
        <v/>
      </c>
      <c r="R147" s="15">
        <f>IF(Q147="","",IF(Q147="opening","in opening WDV",IF(E147&gt;'Read me'!$B$4,"next year",IF(Q147&gt;=180,"full","half"))))</f>
        <v/>
      </c>
      <c r="S147" s="12" t="n"/>
      <c r="T147" s="13" t="n"/>
      <c r="U147" s="16">
        <f>IF(OR(S147="",T147=""),"",T147-N147)</f>
        <v/>
      </c>
    </row>
    <row r="148">
      <c r="A148" s="11" t="n"/>
      <c r="B148" s="11" t="n"/>
      <c r="C148" s="11" t="n"/>
      <c r="D148" s="11" t="n"/>
      <c r="E148" s="12" t="n"/>
      <c r="F148" s="13" t="n"/>
      <c r="G148" s="11" t="n"/>
      <c r="H148" s="11" t="n"/>
      <c r="I148" s="14" t="n"/>
      <c r="J148" s="13" t="n"/>
      <c r="K148" s="15">
        <f>IF(OR(E148="",F148=""),"",MAX(0,MIN(IF(S148="",'Read me'!$B$4,S148),'Read me'!$B$4)-MAX(E148,'Read me'!$B$3)+1))</f>
        <v/>
      </c>
      <c r="L148" s="16">
        <f>IF(K148="","",MAX(0,MIN(F148*(1-I148)/H148*K148/365,F148*(1-I148)-N(J148))))</f>
        <v/>
      </c>
      <c r="M148" s="16">
        <f>IF(L148="","",N(J148)+L148)</f>
        <v/>
      </c>
      <c r="N148" s="16">
        <f>IF(M148="","",F148-M148)</f>
        <v/>
      </c>
      <c r="O148" s="11" t="n"/>
      <c r="P148" s="17">
        <f>IFERROR(VLOOKUP(O148,'Income-tax block rates'!$A:$B,2,FALSE),"")</f>
        <v/>
      </c>
      <c r="Q148" s="15">
        <f>IF(E148="","",IF(E148&lt;'Read me'!$B$3,"opening",MAX(0,'Read me'!$B$4-E148+1)))</f>
        <v/>
      </c>
      <c r="R148" s="15">
        <f>IF(Q148="","",IF(Q148="opening","in opening WDV",IF(E148&gt;'Read me'!$B$4,"next year",IF(Q148&gt;=180,"full","half"))))</f>
        <v/>
      </c>
      <c r="S148" s="12" t="n"/>
      <c r="T148" s="13" t="n"/>
      <c r="U148" s="16">
        <f>IF(OR(S148="",T148=""),"",T148-N148)</f>
        <v/>
      </c>
    </row>
    <row r="149">
      <c r="A149" s="11" t="n"/>
      <c r="B149" s="11" t="n"/>
      <c r="C149" s="11" t="n"/>
      <c r="D149" s="11" t="n"/>
      <c r="E149" s="12" t="n"/>
      <c r="F149" s="13" t="n"/>
      <c r="G149" s="11" t="n"/>
      <c r="H149" s="11" t="n"/>
      <c r="I149" s="14" t="n"/>
      <c r="J149" s="13" t="n"/>
      <c r="K149" s="15">
        <f>IF(OR(E149="",F149=""),"",MAX(0,MIN(IF(S149="",'Read me'!$B$4,S149),'Read me'!$B$4)-MAX(E149,'Read me'!$B$3)+1))</f>
        <v/>
      </c>
      <c r="L149" s="16">
        <f>IF(K149="","",MAX(0,MIN(F149*(1-I149)/H149*K149/365,F149*(1-I149)-N(J149))))</f>
        <v/>
      </c>
      <c r="M149" s="16">
        <f>IF(L149="","",N(J149)+L149)</f>
        <v/>
      </c>
      <c r="N149" s="16">
        <f>IF(M149="","",F149-M149)</f>
        <v/>
      </c>
      <c r="O149" s="11" t="n"/>
      <c r="P149" s="17">
        <f>IFERROR(VLOOKUP(O149,'Income-tax block rates'!$A:$B,2,FALSE),"")</f>
        <v/>
      </c>
      <c r="Q149" s="15">
        <f>IF(E149="","",IF(E149&lt;'Read me'!$B$3,"opening",MAX(0,'Read me'!$B$4-E149+1)))</f>
        <v/>
      </c>
      <c r="R149" s="15">
        <f>IF(Q149="","",IF(Q149="opening","in opening WDV",IF(E149&gt;'Read me'!$B$4,"next year",IF(Q149&gt;=180,"full","half"))))</f>
        <v/>
      </c>
      <c r="S149" s="12" t="n"/>
      <c r="T149" s="13" t="n"/>
      <c r="U149" s="16">
        <f>IF(OR(S149="",T149=""),"",T149-N149)</f>
        <v/>
      </c>
    </row>
    <row r="150">
      <c r="A150" s="11" t="n"/>
      <c r="B150" s="11" t="n"/>
      <c r="C150" s="11" t="n"/>
      <c r="D150" s="11" t="n"/>
      <c r="E150" s="12" t="n"/>
      <c r="F150" s="13" t="n"/>
      <c r="G150" s="11" t="n"/>
      <c r="H150" s="11" t="n"/>
      <c r="I150" s="14" t="n"/>
      <c r="J150" s="13" t="n"/>
      <c r="K150" s="15">
        <f>IF(OR(E150="",F150=""),"",MAX(0,MIN(IF(S150="",'Read me'!$B$4,S150),'Read me'!$B$4)-MAX(E150,'Read me'!$B$3)+1))</f>
        <v/>
      </c>
      <c r="L150" s="16">
        <f>IF(K150="","",MAX(0,MIN(F150*(1-I150)/H150*K150/365,F150*(1-I150)-N(J150))))</f>
        <v/>
      </c>
      <c r="M150" s="16">
        <f>IF(L150="","",N(J150)+L150)</f>
        <v/>
      </c>
      <c r="N150" s="16">
        <f>IF(M150="","",F150-M150)</f>
        <v/>
      </c>
      <c r="O150" s="11" t="n"/>
      <c r="P150" s="17">
        <f>IFERROR(VLOOKUP(O150,'Income-tax block rates'!$A:$B,2,FALSE),"")</f>
        <v/>
      </c>
      <c r="Q150" s="15">
        <f>IF(E150="","",IF(E150&lt;'Read me'!$B$3,"opening",MAX(0,'Read me'!$B$4-E150+1)))</f>
        <v/>
      </c>
      <c r="R150" s="15">
        <f>IF(Q150="","",IF(Q150="opening","in opening WDV",IF(E150&gt;'Read me'!$B$4,"next year",IF(Q150&gt;=180,"full","half"))))</f>
        <v/>
      </c>
      <c r="S150" s="12" t="n"/>
      <c r="T150" s="13" t="n"/>
      <c r="U150" s="16">
        <f>IF(OR(S150="",T150=""),"",T150-N150)</f>
        <v/>
      </c>
    </row>
    <row r="151">
      <c r="A151" s="11" t="n"/>
      <c r="B151" s="11" t="n"/>
      <c r="C151" s="11" t="n"/>
      <c r="D151" s="11" t="n"/>
      <c r="E151" s="12" t="n"/>
      <c r="F151" s="13" t="n"/>
      <c r="G151" s="11" t="n"/>
      <c r="H151" s="11" t="n"/>
      <c r="I151" s="14" t="n"/>
      <c r="J151" s="13" t="n"/>
      <c r="K151" s="15">
        <f>IF(OR(E151="",F151=""),"",MAX(0,MIN(IF(S151="",'Read me'!$B$4,S151),'Read me'!$B$4)-MAX(E151,'Read me'!$B$3)+1))</f>
        <v/>
      </c>
      <c r="L151" s="16">
        <f>IF(K151="","",MAX(0,MIN(F151*(1-I151)/H151*K151/365,F151*(1-I151)-N(J151))))</f>
        <v/>
      </c>
      <c r="M151" s="16">
        <f>IF(L151="","",N(J151)+L151)</f>
        <v/>
      </c>
      <c r="N151" s="16">
        <f>IF(M151="","",F151-M151)</f>
        <v/>
      </c>
      <c r="O151" s="11" t="n"/>
      <c r="P151" s="17">
        <f>IFERROR(VLOOKUP(O151,'Income-tax block rates'!$A:$B,2,FALSE),"")</f>
        <v/>
      </c>
      <c r="Q151" s="15">
        <f>IF(E151="","",IF(E151&lt;'Read me'!$B$3,"opening",MAX(0,'Read me'!$B$4-E151+1)))</f>
        <v/>
      </c>
      <c r="R151" s="15">
        <f>IF(Q151="","",IF(Q151="opening","in opening WDV",IF(E151&gt;'Read me'!$B$4,"next year",IF(Q151&gt;=180,"full","half"))))</f>
        <v/>
      </c>
      <c r="S151" s="12" t="n"/>
      <c r="T151" s="13" t="n"/>
      <c r="U151" s="16">
        <f>IF(OR(S151="",T151=""),"",T151-N151)</f>
        <v/>
      </c>
    </row>
    <row r="152">
      <c r="A152" s="11" t="n"/>
      <c r="B152" s="11" t="n"/>
      <c r="C152" s="11" t="n"/>
      <c r="D152" s="11" t="n"/>
      <c r="E152" s="12" t="n"/>
      <c r="F152" s="13" t="n"/>
      <c r="G152" s="11" t="n"/>
      <c r="H152" s="11" t="n"/>
      <c r="I152" s="14" t="n"/>
      <c r="J152" s="13" t="n"/>
      <c r="K152" s="15">
        <f>IF(OR(E152="",F152=""),"",MAX(0,MIN(IF(S152="",'Read me'!$B$4,S152),'Read me'!$B$4)-MAX(E152,'Read me'!$B$3)+1))</f>
        <v/>
      </c>
      <c r="L152" s="16">
        <f>IF(K152="","",MAX(0,MIN(F152*(1-I152)/H152*K152/365,F152*(1-I152)-N(J152))))</f>
        <v/>
      </c>
      <c r="M152" s="16">
        <f>IF(L152="","",N(J152)+L152)</f>
        <v/>
      </c>
      <c r="N152" s="16">
        <f>IF(M152="","",F152-M152)</f>
        <v/>
      </c>
      <c r="O152" s="11" t="n"/>
      <c r="P152" s="17">
        <f>IFERROR(VLOOKUP(O152,'Income-tax block rates'!$A:$B,2,FALSE),"")</f>
        <v/>
      </c>
      <c r="Q152" s="15">
        <f>IF(E152="","",IF(E152&lt;'Read me'!$B$3,"opening",MAX(0,'Read me'!$B$4-E152+1)))</f>
        <v/>
      </c>
      <c r="R152" s="15">
        <f>IF(Q152="","",IF(Q152="opening","in opening WDV",IF(E152&gt;'Read me'!$B$4,"next year",IF(Q152&gt;=180,"full","half"))))</f>
        <v/>
      </c>
      <c r="S152" s="12" t="n"/>
      <c r="T152" s="13" t="n"/>
      <c r="U152" s="16">
        <f>IF(OR(S152="",T152=""),"",T152-N152)</f>
        <v/>
      </c>
    </row>
    <row r="153">
      <c r="A153" s="11" t="n"/>
      <c r="B153" s="11" t="n"/>
      <c r="C153" s="11" t="n"/>
      <c r="D153" s="11" t="n"/>
      <c r="E153" s="12" t="n"/>
      <c r="F153" s="13" t="n"/>
      <c r="G153" s="11" t="n"/>
      <c r="H153" s="11" t="n"/>
      <c r="I153" s="14" t="n"/>
      <c r="J153" s="13" t="n"/>
      <c r="K153" s="15">
        <f>IF(OR(E153="",F153=""),"",MAX(0,MIN(IF(S153="",'Read me'!$B$4,S153),'Read me'!$B$4)-MAX(E153,'Read me'!$B$3)+1))</f>
        <v/>
      </c>
      <c r="L153" s="16">
        <f>IF(K153="","",MAX(0,MIN(F153*(1-I153)/H153*K153/365,F153*(1-I153)-N(J153))))</f>
        <v/>
      </c>
      <c r="M153" s="16">
        <f>IF(L153="","",N(J153)+L153)</f>
        <v/>
      </c>
      <c r="N153" s="16">
        <f>IF(M153="","",F153-M153)</f>
        <v/>
      </c>
      <c r="O153" s="11" t="n"/>
      <c r="P153" s="17">
        <f>IFERROR(VLOOKUP(O153,'Income-tax block rates'!$A:$B,2,FALSE),"")</f>
        <v/>
      </c>
      <c r="Q153" s="15">
        <f>IF(E153="","",IF(E153&lt;'Read me'!$B$3,"opening",MAX(0,'Read me'!$B$4-E153+1)))</f>
        <v/>
      </c>
      <c r="R153" s="15">
        <f>IF(Q153="","",IF(Q153="opening","in opening WDV",IF(E153&gt;'Read me'!$B$4,"next year",IF(Q153&gt;=180,"full","half"))))</f>
        <v/>
      </c>
      <c r="S153" s="12" t="n"/>
      <c r="T153" s="13" t="n"/>
      <c r="U153" s="16">
        <f>IF(OR(S153="",T153=""),"",T153-N153)</f>
        <v/>
      </c>
    </row>
    <row r="154">
      <c r="A154" s="11" t="n"/>
      <c r="B154" s="11" t="n"/>
      <c r="C154" s="11" t="n"/>
      <c r="D154" s="11" t="n"/>
      <c r="E154" s="12" t="n"/>
      <c r="F154" s="13" t="n"/>
      <c r="G154" s="11" t="n"/>
      <c r="H154" s="11" t="n"/>
      <c r="I154" s="14" t="n"/>
      <c r="J154" s="13" t="n"/>
      <c r="K154" s="15">
        <f>IF(OR(E154="",F154=""),"",MAX(0,MIN(IF(S154="",'Read me'!$B$4,S154),'Read me'!$B$4)-MAX(E154,'Read me'!$B$3)+1))</f>
        <v/>
      </c>
      <c r="L154" s="16">
        <f>IF(K154="","",MAX(0,MIN(F154*(1-I154)/H154*K154/365,F154*(1-I154)-N(J154))))</f>
        <v/>
      </c>
      <c r="M154" s="16">
        <f>IF(L154="","",N(J154)+L154)</f>
        <v/>
      </c>
      <c r="N154" s="16">
        <f>IF(M154="","",F154-M154)</f>
        <v/>
      </c>
      <c r="O154" s="11" t="n"/>
      <c r="P154" s="17">
        <f>IFERROR(VLOOKUP(O154,'Income-tax block rates'!$A:$B,2,FALSE),"")</f>
        <v/>
      </c>
      <c r="Q154" s="15">
        <f>IF(E154="","",IF(E154&lt;'Read me'!$B$3,"opening",MAX(0,'Read me'!$B$4-E154+1)))</f>
        <v/>
      </c>
      <c r="R154" s="15">
        <f>IF(Q154="","",IF(Q154="opening","in opening WDV",IF(E154&gt;'Read me'!$B$4,"next year",IF(Q154&gt;=180,"full","half"))))</f>
        <v/>
      </c>
      <c r="S154" s="12" t="n"/>
      <c r="T154" s="13" t="n"/>
      <c r="U154" s="16">
        <f>IF(OR(S154="",T154=""),"",T154-N154)</f>
        <v/>
      </c>
    </row>
    <row r="155">
      <c r="A155" s="11" t="n"/>
      <c r="B155" s="11" t="n"/>
      <c r="C155" s="11" t="n"/>
      <c r="D155" s="11" t="n"/>
      <c r="E155" s="12" t="n"/>
      <c r="F155" s="13" t="n"/>
      <c r="G155" s="11" t="n"/>
      <c r="H155" s="11" t="n"/>
      <c r="I155" s="14" t="n"/>
      <c r="J155" s="13" t="n"/>
      <c r="K155" s="15">
        <f>IF(OR(E155="",F155=""),"",MAX(0,MIN(IF(S155="",'Read me'!$B$4,S155),'Read me'!$B$4)-MAX(E155,'Read me'!$B$3)+1))</f>
        <v/>
      </c>
      <c r="L155" s="16">
        <f>IF(K155="","",MAX(0,MIN(F155*(1-I155)/H155*K155/365,F155*(1-I155)-N(J155))))</f>
        <v/>
      </c>
      <c r="M155" s="16">
        <f>IF(L155="","",N(J155)+L155)</f>
        <v/>
      </c>
      <c r="N155" s="16">
        <f>IF(M155="","",F155-M155)</f>
        <v/>
      </c>
      <c r="O155" s="11" t="n"/>
      <c r="P155" s="17">
        <f>IFERROR(VLOOKUP(O155,'Income-tax block rates'!$A:$B,2,FALSE),"")</f>
        <v/>
      </c>
      <c r="Q155" s="15">
        <f>IF(E155="","",IF(E155&lt;'Read me'!$B$3,"opening",MAX(0,'Read me'!$B$4-E155+1)))</f>
        <v/>
      </c>
      <c r="R155" s="15">
        <f>IF(Q155="","",IF(Q155="opening","in opening WDV",IF(E155&gt;'Read me'!$B$4,"next year",IF(Q155&gt;=180,"full","half"))))</f>
        <v/>
      </c>
      <c r="S155" s="12" t="n"/>
      <c r="T155" s="13" t="n"/>
      <c r="U155" s="16">
        <f>IF(OR(S155="",T155=""),"",T155-N155)</f>
        <v/>
      </c>
    </row>
    <row r="156">
      <c r="A156" s="11" t="n"/>
      <c r="B156" s="11" t="n"/>
      <c r="C156" s="11" t="n"/>
      <c r="D156" s="11" t="n"/>
      <c r="E156" s="12" t="n"/>
      <c r="F156" s="13" t="n"/>
      <c r="G156" s="11" t="n"/>
      <c r="H156" s="11" t="n"/>
      <c r="I156" s="14" t="n"/>
      <c r="J156" s="13" t="n"/>
      <c r="K156" s="15">
        <f>IF(OR(E156="",F156=""),"",MAX(0,MIN(IF(S156="",'Read me'!$B$4,S156),'Read me'!$B$4)-MAX(E156,'Read me'!$B$3)+1))</f>
        <v/>
      </c>
      <c r="L156" s="16">
        <f>IF(K156="","",MAX(0,MIN(F156*(1-I156)/H156*K156/365,F156*(1-I156)-N(J156))))</f>
        <v/>
      </c>
      <c r="M156" s="16">
        <f>IF(L156="","",N(J156)+L156)</f>
        <v/>
      </c>
      <c r="N156" s="16">
        <f>IF(M156="","",F156-M156)</f>
        <v/>
      </c>
      <c r="O156" s="11" t="n"/>
      <c r="P156" s="17">
        <f>IFERROR(VLOOKUP(O156,'Income-tax block rates'!$A:$B,2,FALSE),"")</f>
        <v/>
      </c>
      <c r="Q156" s="15">
        <f>IF(E156="","",IF(E156&lt;'Read me'!$B$3,"opening",MAX(0,'Read me'!$B$4-E156+1)))</f>
        <v/>
      </c>
      <c r="R156" s="15">
        <f>IF(Q156="","",IF(Q156="opening","in opening WDV",IF(E156&gt;'Read me'!$B$4,"next year",IF(Q156&gt;=180,"full","half"))))</f>
        <v/>
      </c>
      <c r="S156" s="12" t="n"/>
      <c r="T156" s="13" t="n"/>
      <c r="U156" s="16">
        <f>IF(OR(S156="",T156=""),"",T156-N156)</f>
        <v/>
      </c>
    </row>
    <row r="157">
      <c r="A157" s="11" t="n"/>
      <c r="B157" s="11" t="n"/>
      <c r="C157" s="11" t="n"/>
      <c r="D157" s="11" t="n"/>
      <c r="E157" s="12" t="n"/>
      <c r="F157" s="13" t="n"/>
      <c r="G157" s="11" t="n"/>
      <c r="H157" s="11" t="n"/>
      <c r="I157" s="14" t="n"/>
      <c r="J157" s="13" t="n"/>
      <c r="K157" s="15">
        <f>IF(OR(E157="",F157=""),"",MAX(0,MIN(IF(S157="",'Read me'!$B$4,S157),'Read me'!$B$4)-MAX(E157,'Read me'!$B$3)+1))</f>
        <v/>
      </c>
      <c r="L157" s="16">
        <f>IF(K157="","",MAX(0,MIN(F157*(1-I157)/H157*K157/365,F157*(1-I157)-N(J157))))</f>
        <v/>
      </c>
      <c r="M157" s="16">
        <f>IF(L157="","",N(J157)+L157)</f>
        <v/>
      </c>
      <c r="N157" s="16">
        <f>IF(M157="","",F157-M157)</f>
        <v/>
      </c>
      <c r="O157" s="11" t="n"/>
      <c r="P157" s="17">
        <f>IFERROR(VLOOKUP(O157,'Income-tax block rates'!$A:$B,2,FALSE),"")</f>
        <v/>
      </c>
      <c r="Q157" s="15">
        <f>IF(E157="","",IF(E157&lt;'Read me'!$B$3,"opening",MAX(0,'Read me'!$B$4-E157+1)))</f>
        <v/>
      </c>
      <c r="R157" s="15">
        <f>IF(Q157="","",IF(Q157="opening","in opening WDV",IF(E157&gt;'Read me'!$B$4,"next year",IF(Q157&gt;=180,"full","half"))))</f>
        <v/>
      </c>
      <c r="S157" s="12" t="n"/>
      <c r="T157" s="13" t="n"/>
      <c r="U157" s="16">
        <f>IF(OR(S157="",T157=""),"",T157-N157)</f>
        <v/>
      </c>
    </row>
    <row r="158">
      <c r="A158" s="11" t="n"/>
      <c r="B158" s="11" t="n"/>
      <c r="C158" s="11" t="n"/>
      <c r="D158" s="11" t="n"/>
      <c r="E158" s="12" t="n"/>
      <c r="F158" s="13" t="n"/>
      <c r="G158" s="11" t="n"/>
      <c r="H158" s="11" t="n"/>
      <c r="I158" s="14" t="n"/>
      <c r="J158" s="13" t="n"/>
      <c r="K158" s="15">
        <f>IF(OR(E158="",F158=""),"",MAX(0,MIN(IF(S158="",'Read me'!$B$4,S158),'Read me'!$B$4)-MAX(E158,'Read me'!$B$3)+1))</f>
        <v/>
      </c>
      <c r="L158" s="16">
        <f>IF(K158="","",MAX(0,MIN(F158*(1-I158)/H158*K158/365,F158*(1-I158)-N(J158))))</f>
        <v/>
      </c>
      <c r="M158" s="16">
        <f>IF(L158="","",N(J158)+L158)</f>
        <v/>
      </c>
      <c r="N158" s="16">
        <f>IF(M158="","",F158-M158)</f>
        <v/>
      </c>
      <c r="O158" s="11" t="n"/>
      <c r="P158" s="17">
        <f>IFERROR(VLOOKUP(O158,'Income-tax block rates'!$A:$B,2,FALSE),"")</f>
        <v/>
      </c>
      <c r="Q158" s="15">
        <f>IF(E158="","",IF(E158&lt;'Read me'!$B$3,"opening",MAX(0,'Read me'!$B$4-E158+1)))</f>
        <v/>
      </c>
      <c r="R158" s="15">
        <f>IF(Q158="","",IF(Q158="opening","in opening WDV",IF(E158&gt;'Read me'!$B$4,"next year",IF(Q158&gt;=180,"full","half"))))</f>
        <v/>
      </c>
      <c r="S158" s="12" t="n"/>
      <c r="T158" s="13" t="n"/>
      <c r="U158" s="16">
        <f>IF(OR(S158="",T158=""),"",T158-N158)</f>
        <v/>
      </c>
    </row>
    <row r="159">
      <c r="A159" s="11" t="n"/>
      <c r="B159" s="11" t="n"/>
      <c r="C159" s="11" t="n"/>
      <c r="D159" s="11" t="n"/>
      <c r="E159" s="12" t="n"/>
      <c r="F159" s="13" t="n"/>
      <c r="G159" s="11" t="n"/>
      <c r="H159" s="11" t="n"/>
      <c r="I159" s="14" t="n"/>
      <c r="J159" s="13" t="n"/>
      <c r="K159" s="15">
        <f>IF(OR(E159="",F159=""),"",MAX(0,MIN(IF(S159="",'Read me'!$B$4,S159),'Read me'!$B$4)-MAX(E159,'Read me'!$B$3)+1))</f>
        <v/>
      </c>
      <c r="L159" s="16">
        <f>IF(K159="","",MAX(0,MIN(F159*(1-I159)/H159*K159/365,F159*(1-I159)-N(J159))))</f>
        <v/>
      </c>
      <c r="M159" s="16">
        <f>IF(L159="","",N(J159)+L159)</f>
        <v/>
      </c>
      <c r="N159" s="16">
        <f>IF(M159="","",F159-M159)</f>
        <v/>
      </c>
      <c r="O159" s="11" t="n"/>
      <c r="P159" s="17">
        <f>IFERROR(VLOOKUP(O159,'Income-tax block rates'!$A:$B,2,FALSE),"")</f>
        <v/>
      </c>
      <c r="Q159" s="15">
        <f>IF(E159="","",IF(E159&lt;'Read me'!$B$3,"opening",MAX(0,'Read me'!$B$4-E159+1)))</f>
        <v/>
      </c>
      <c r="R159" s="15">
        <f>IF(Q159="","",IF(Q159="opening","in opening WDV",IF(E159&gt;'Read me'!$B$4,"next year",IF(Q159&gt;=180,"full","half"))))</f>
        <v/>
      </c>
      <c r="S159" s="12" t="n"/>
      <c r="T159" s="13" t="n"/>
      <c r="U159" s="16">
        <f>IF(OR(S159="",T159=""),"",T159-N159)</f>
        <v/>
      </c>
    </row>
    <row r="160">
      <c r="A160" s="11" t="n"/>
      <c r="B160" s="11" t="n"/>
      <c r="C160" s="11" t="n"/>
      <c r="D160" s="11" t="n"/>
      <c r="E160" s="12" t="n"/>
      <c r="F160" s="13" t="n"/>
      <c r="G160" s="11" t="n"/>
      <c r="H160" s="11" t="n"/>
      <c r="I160" s="14" t="n"/>
      <c r="J160" s="13" t="n"/>
      <c r="K160" s="15">
        <f>IF(OR(E160="",F160=""),"",MAX(0,MIN(IF(S160="",'Read me'!$B$4,S160),'Read me'!$B$4)-MAX(E160,'Read me'!$B$3)+1))</f>
        <v/>
      </c>
      <c r="L160" s="16">
        <f>IF(K160="","",MAX(0,MIN(F160*(1-I160)/H160*K160/365,F160*(1-I160)-N(J160))))</f>
        <v/>
      </c>
      <c r="M160" s="16">
        <f>IF(L160="","",N(J160)+L160)</f>
        <v/>
      </c>
      <c r="N160" s="16">
        <f>IF(M160="","",F160-M160)</f>
        <v/>
      </c>
      <c r="O160" s="11" t="n"/>
      <c r="P160" s="17">
        <f>IFERROR(VLOOKUP(O160,'Income-tax block rates'!$A:$B,2,FALSE),"")</f>
        <v/>
      </c>
      <c r="Q160" s="15">
        <f>IF(E160="","",IF(E160&lt;'Read me'!$B$3,"opening",MAX(0,'Read me'!$B$4-E160+1)))</f>
        <v/>
      </c>
      <c r="R160" s="15">
        <f>IF(Q160="","",IF(Q160="opening","in opening WDV",IF(E160&gt;'Read me'!$B$4,"next year",IF(Q160&gt;=180,"full","half"))))</f>
        <v/>
      </c>
      <c r="S160" s="12" t="n"/>
      <c r="T160" s="13" t="n"/>
      <c r="U160" s="16">
        <f>IF(OR(S160="",T160=""),"",T160-N160)</f>
        <v/>
      </c>
    </row>
    <row r="161">
      <c r="A161" s="11" t="n"/>
      <c r="B161" s="11" t="n"/>
      <c r="C161" s="11" t="n"/>
      <c r="D161" s="11" t="n"/>
      <c r="E161" s="12" t="n"/>
      <c r="F161" s="13" t="n"/>
      <c r="G161" s="11" t="n"/>
      <c r="H161" s="11" t="n"/>
      <c r="I161" s="14" t="n"/>
      <c r="J161" s="13" t="n"/>
      <c r="K161" s="15">
        <f>IF(OR(E161="",F161=""),"",MAX(0,MIN(IF(S161="",'Read me'!$B$4,S161),'Read me'!$B$4)-MAX(E161,'Read me'!$B$3)+1))</f>
        <v/>
      </c>
      <c r="L161" s="16">
        <f>IF(K161="","",MAX(0,MIN(F161*(1-I161)/H161*K161/365,F161*(1-I161)-N(J161))))</f>
        <v/>
      </c>
      <c r="M161" s="16">
        <f>IF(L161="","",N(J161)+L161)</f>
        <v/>
      </c>
      <c r="N161" s="16">
        <f>IF(M161="","",F161-M161)</f>
        <v/>
      </c>
      <c r="O161" s="11" t="n"/>
      <c r="P161" s="17">
        <f>IFERROR(VLOOKUP(O161,'Income-tax block rates'!$A:$B,2,FALSE),"")</f>
        <v/>
      </c>
      <c r="Q161" s="15">
        <f>IF(E161="","",IF(E161&lt;'Read me'!$B$3,"opening",MAX(0,'Read me'!$B$4-E161+1)))</f>
        <v/>
      </c>
      <c r="R161" s="15">
        <f>IF(Q161="","",IF(Q161="opening","in opening WDV",IF(E161&gt;'Read me'!$B$4,"next year",IF(Q161&gt;=180,"full","half"))))</f>
        <v/>
      </c>
      <c r="S161" s="12" t="n"/>
      <c r="T161" s="13" t="n"/>
      <c r="U161" s="16">
        <f>IF(OR(S161="",T161=""),"",T161-N161)</f>
        <v/>
      </c>
    </row>
    <row r="162">
      <c r="A162" s="11" t="n"/>
      <c r="B162" s="11" t="n"/>
      <c r="C162" s="11" t="n"/>
      <c r="D162" s="11" t="n"/>
      <c r="E162" s="12" t="n"/>
      <c r="F162" s="13" t="n"/>
      <c r="G162" s="11" t="n"/>
      <c r="H162" s="11" t="n"/>
      <c r="I162" s="14" t="n"/>
      <c r="J162" s="13" t="n"/>
      <c r="K162" s="15">
        <f>IF(OR(E162="",F162=""),"",MAX(0,MIN(IF(S162="",'Read me'!$B$4,S162),'Read me'!$B$4)-MAX(E162,'Read me'!$B$3)+1))</f>
        <v/>
      </c>
      <c r="L162" s="16">
        <f>IF(K162="","",MAX(0,MIN(F162*(1-I162)/H162*K162/365,F162*(1-I162)-N(J162))))</f>
        <v/>
      </c>
      <c r="M162" s="16">
        <f>IF(L162="","",N(J162)+L162)</f>
        <v/>
      </c>
      <c r="N162" s="16">
        <f>IF(M162="","",F162-M162)</f>
        <v/>
      </c>
      <c r="O162" s="11" t="n"/>
      <c r="P162" s="17">
        <f>IFERROR(VLOOKUP(O162,'Income-tax block rates'!$A:$B,2,FALSE),"")</f>
        <v/>
      </c>
      <c r="Q162" s="15">
        <f>IF(E162="","",IF(E162&lt;'Read me'!$B$3,"opening",MAX(0,'Read me'!$B$4-E162+1)))</f>
        <v/>
      </c>
      <c r="R162" s="15">
        <f>IF(Q162="","",IF(Q162="opening","in opening WDV",IF(E162&gt;'Read me'!$B$4,"next year",IF(Q162&gt;=180,"full","half"))))</f>
        <v/>
      </c>
      <c r="S162" s="12" t="n"/>
      <c r="T162" s="13" t="n"/>
      <c r="U162" s="16">
        <f>IF(OR(S162="",T162=""),"",T162-N162)</f>
        <v/>
      </c>
    </row>
    <row r="163">
      <c r="A163" s="11" t="n"/>
      <c r="B163" s="11" t="n"/>
      <c r="C163" s="11" t="n"/>
      <c r="D163" s="11" t="n"/>
      <c r="E163" s="12" t="n"/>
      <c r="F163" s="13" t="n"/>
      <c r="G163" s="11" t="n"/>
      <c r="H163" s="11" t="n"/>
      <c r="I163" s="14" t="n"/>
      <c r="J163" s="13" t="n"/>
      <c r="K163" s="15">
        <f>IF(OR(E163="",F163=""),"",MAX(0,MIN(IF(S163="",'Read me'!$B$4,S163),'Read me'!$B$4)-MAX(E163,'Read me'!$B$3)+1))</f>
        <v/>
      </c>
      <c r="L163" s="16">
        <f>IF(K163="","",MAX(0,MIN(F163*(1-I163)/H163*K163/365,F163*(1-I163)-N(J163))))</f>
        <v/>
      </c>
      <c r="M163" s="16">
        <f>IF(L163="","",N(J163)+L163)</f>
        <v/>
      </c>
      <c r="N163" s="16">
        <f>IF(M163="","",F163-M163)</f>
        <v/>
      </c>
      <c r="O163" s="11" t="n"/>
      <c r="P163" s="17">
        <f>IFERROR(VLOOKUP(O163,'Income-tax block rates'!$A:$B,2,FALSE),"")</f>
        <v/>
      </c>
      <c r="Q163" s="15">
        <f>IF(E163="","",IF(E163&lt;'Read me'!$B$3,"opening",MAX(0,'Read me'!$B$4-E163+1)))</f>
        <v/>
      </c>
      <c r="R163" s="15">
        <f>IF(Q163="","",IF(Q163="opening","in opening WDV",IF(E163&gt;'Read me'!$B$4,"next year",IF(Q163&gt;=180,"full","half"))))</f>
        <v/>
      </c>
      <c r="S163" s="12" t="n"/>
      <c r="T163" s="13" t="n"/>
      <c r="U163" s="16">
        <f>IF(OR(S163="",T163=""),"",T163-N163)</f>
        <v/>
      </c>
    </row>
    <row r="164">
      <c r="A164" s="11" t="n"/>
      <c r="B164" s="11" t="n"/>
      <c r="C164" s="11" t="n"/>
      <c r="D164" s="11" t="n"/>
      <c r="E164" s="12" t="n"/>
      <c r="F164" s="13" t="n"/>
      <c r="G164" s="11" t="n"/>
      <c r="H164" s="11" t="n"/>
      <c r="I164" s="14" t="n"/>
      <c r="J164" s="13" t="n"/>
      <c r="K164" s="15">
        <f>IF(OR(E164="",F164=""),"",MAX(0,MIN(IF(S164="",'Read me'!$B$4,S164),'Read me'!$B$4)-MAX(E164,'Read me'!$B$3)+1))</f>
        <v/>
      </c>
      <c r="L164" s="16">
        <f>IF(K164="","",MAX(0,MIN(F164*(1-I164)/H164*K164/365,F164*(1-I164)-N(J164))))</f>
        <v/>
      </c>
      <c r="M164" s="16">
        <f>IF(L164="","",N(J164)+L164)</f>
        <v/>
      </c>
      <c r="N164" s="16">
        <f>IF(M164="","",F164-M164)</f>
        <v/>
      </c>
      <c r="O164" s="11" t="n"/>
      <c r="P164" s="17">
        <f>IFERROR(VLOOKUP(O164,'Income-tax block rates'!$A:$B,2,FALSE),"")</f>
        <v/>
      </c>
      <c r="Q164" s="15">
        <f>IF(E164="","",IF(E164&lt;'Read me'!$B$3,"opening",MAX(0,'Read me'!$B$4-E164+1)))</f>
        <v/>
      </c>
      <c r="R164" s="15">
        <f>IF(Q164="","",IF(Q164="opening","in opening WDV",IF(E164&gt;'Read me'!$B$4,"next year",IF(Q164&gt;=180,"full","half"))))</f>
        <v/>
      </c>
      <c r="S164" s="12" t="n"/>
      <c r="T164" s="13" t="n"/>
      <c r="U164" s="16">
        <f>IF(OR(S164="",T164=""),"",T164-N164)</f>
        <v/>
      </c>
    </row>
    <row r="165">
      <c r="A165" s="11" t="n"/>
      <c r="B165" s="11" t="n"/>
      <c r="C165" s="11" t="n"/>
      <c r="D165" s="11" t="n"/>
      <c r="E165" s="12" t="n"/>
      <c r="F165" s="13" t="n"/>
      <c r="G165" s="11" t="n"/>
      <c r="H165" s="11" t="n"/>
      <c r="I165" s="14" t="n"/>
      <c r="J165" s="13" t="n"/>
      <c r="K165" s="15">
        <f>IF(OR(E165="",F165=""),"",MAX(0,MIN(IF(S165="",'Read me'!$B$4,S165),'Read me'!$B$4)-MAX(E165,'Read me'!$B$3)+1))</f>
        <v/>
      </c>
      <c r="L165" s="16">
        <f>IF(K165="","",MAX(0,MIN(F165*(1-I165)/H165*K165/365,F165*(1-I165)-N(J165))))</f>
        <v/>
      </c>
      <c r="M165" s="16">
        <f>IF(L165="","",N(J165)+L165)</f>
        <v/>
      </c>
      <c r="N165" s="16">
        <f>IF(M165="","",F165-M165)</f>
        <v/>
      </c>
      <c r="O165" s="11" t="n"/>
      <c r="P165" s="17">
        <f>IFERROR(VLOOKUP(O165,'Income-tax block rates'!$A:$B,2,FALSE),"")</f>
        <v/>
      </c>
      <c r="Q165" s="15">
        <f>IF(E165="","",IF(E165&lt;'Read me'!$B$3,"opening",MAX(0,'Read me'!$B$4-E165+1)))</f>
        <v/>
      </c>
      <c r="R165" s="15">
        <f>IF(Q165="","",IF(Q165="opening","in opening WDV",IF(E165&gt;'Read me'!$B$4,"next year",IF(Q165&gt;=180,"full","half"))))</f>
        <v/>
      </c>
      <c r="S165" s="12" t="n"/>
      <c r="T165" s="13" t="n"/>
      <c r="U165" s="16">
        <f>IF(OR(S165="",T165=""),"",T165-N165)</f>
        <v/>
      </c>
    </row>
    <row r="166">
      <c r="A166" s="11" t="n"/>
      <c r="B166" s="11" t="n"/>
      <c r="C166" s="11" t="n"/>
      <c r="D166" s="11" t="n"/>
      <c r="E166" s="12" t="n"/>
      <c r="F166" s="13" t="n"/>
      <c r="G166" s="11" t="n"/>
      <c r="H166" s="11" t="n"/>
      <c r="I166" s="14" t="n"/>
      <c r="J166" s="13" t="n"/>
      <c r="K166" s="15">
        <f>IF(OR(E166="",F166=""),"",MAX(0,MIN(IF(S166="",'Read me'!$B$4,S166),'Read me'!$B$4)-MAX(E166,'Read me'!$B$3)+1))</f>
        <v/>
      </c>
      <c r="L166" s="16">
        <f>IF(K166="","",MAX(0,MIN(F166*(1-I166)/H166*K166/365,F166*(1-I166)-N(J166))))</f>
        <v/>
      </c>
      <c r="M166" s="16">
        <f>IF(L166="","",N(J166)+L166)</f>
        <v/>
      </c>
      <c r="N166" s="16">
        <f>IF(M166="","",F166-M166)</f>
        <v/>
      </c>
      <c r="O166" s="11" t="n"/>
      <c r="P166" s="17">
        <f>IFERROR(VLOOKUP(O166,'Income-tax block rates'!$A:$B,2,FALSE),"")</f>
        <v/>
      </c>
      <c r="Q166" s="15">
        <f>IF(E166="","",IF(E166&lt;'Read me'!$B$3,"opening",MAX(0,'Read me'!$B$4-E166+1)))</f>
        <v/>
      </c>
      <c r="R166" s="15">
        <f>IF(Q166="","",IF(Q166="opening","in opening WDV",IF(E166&gt;'Read me'!$B$4,"next year",IF(Q166&gt;=180,"full","half"))))</f>
        <v/>
      </c>
      <c r="S166" s="12" t="n"/>
      <c r="T166" s="13" t="n"/>
      <c r="U166" s="16">
        <f>IF(OR(S166="",T166=""),"",T166-N166)</f>
        <v/>
      </c>
    </row>
    <row r="167">
      <c r="A167" s="11" t="n"/>
      <c r="B167" s="11" t="n"/>
      <c r="C167" s="11" t="n"/>
      <c r="D167" s="11" t="n"/>
      <c r="E167" s="12" t="n"/>
      <c r="F167" s="13" t="n"/>
      <c r="G167" s="11" t="n"/>
      <c r="H167" s="11" t="n"/>
      <c r="I167" s="14" t="n"/>
      <c r="J167" s="13" t="n"/>
      <c r="K167" s="15">
        <f>IF(OR(E167="",F167=""),"",MAX(0,MIN(IF(S167="",'Read me'!$B$4,S167),'Read me'!$B$4)-MAX(E167,'Read me'!$B$3)+1))</f>
        <v/>
      </c>
      <c r="L167" s="16">
        <f>IF(K167="","",MAX(0,MIN(F167*(1-I167)/H167*K167/365,F167*(1-I167)-N(J167))))</f>
        <v/>
      </c>
      <c r="M167" s="16">
        <f>IF(L167="","",N(J167)+L167)</f>
        <v/>
      </c>
      <c r="N167" s="16">
        <f>IF(M167="","",F167-M167)</f>
        <v/>
      </c>
      <c r="O167" s="11" t="n"/>
      <c r="P167" s="17">
        <f>IFERROR(VLOOKUP(O167,'Income-tax block rates'!$A:$B,2,FALSE),"")</f>
        <v/>
      </c>
      <c r="Q167" s="15">
        <f>IF(E167="","",IF(E167&lt;'Read me'!$B$3,"opening",MAX(0,'Read me'!$B$4-E167+1)))</f>
        <v/>
      </c>
      <c r="R167" s="15">
        <f>IF(Q167="","",IF(Q167="opening","in opening WDV",IF(E167&gt;'Read me'!$B$4,"next year",IF(Q167&gt;=180,"full","half"))))</f>
        <v/>
      </c>
      <c r="S167" s="12" t="n"/>
      <c r="T167" s="13" t="n"/>
      <c r="U167" s="16">
        <f>IF(OR(S167="",T167=""),"",T167-N167)</f>
        <v/>
      </c>
    </row>
    <row r="168">
      <c r="A168" s="11" t="n"/>
      <c r="B168" s="11" t="n"/>
      <c r="C168" s="11" t="n"/>
      <c r="D168" s="11" t="n"/>
      <c r="E168" s="12" t="n"/>
      <c r="F168" s="13" t="n"/>
      <c r="G168" s="11" t="n"/>
      <c r="H168" s="11" t="n"/>
      <c r="I168" s="14" t="n"/>
      <c r="J168" s="13" t="n"/>
      <c r="K168" s="15">
        <f>IF(OR(E168="",F168=""),"",MAX(0,MIN(IF(S168="",'Read me'!$B$4,S168),'Read me'!$B$4)-MAX(E168,'Read me'!$B$3)+1))</f>
        <v/>
      </c>
      <c r="L168" s="16">
        <f>IF(K168="","",MAX(0,MIN(F168*(1-I168)/H168*K168/365,F168*(1-I168)-N(J168))))</f>
        <v/>
      </c>
      <c r="M168" s="16">
        <f>IF(L168="","",N(J168)+L168)</f>
        <v/>
      </c>
      <c r="N168" s="16">
        <f>IF(M168="","",F168-M168)</f>
        <v/>
      </c>
      <c r="O168" s="11" t="n"/>
      <c r="P168" s="17">
        <f>IFERROR(VLOOKUP(O168,'Income-tax block rates'!$A:$B,2,FALSE),"")</f>
        <v/>
      </c>
      <c r="Q168" s="15">
        <f>IF(E168="","",IF(E168&lt;'Read me'!$B$3,"opening",MAX(0,'Read me'!$B$4-E168+1)))</f>
        <v/>
      </c>
      <c r="R168" s="15">
        <f>IF(Q168="","",IF(Q168="opening","in opening WDV",IF(E168&gt;'Read me'!$B$4,"next year",IF(Q168&gt;=180,"full","half"))))</f>
        <v/>
      </c>
      <c r="S168" s="12" t="n"/>
      <c r="T168" s="13" t="n"/>
      <c r="U168" s="16">
        <f>IF(OR(S168="",T168=""),"",T168-N168)</f>
        <v/>
      </c>
    </row>
    <row r="169">
      <c r="A169" s="11" t="n"/>
      <c r="B169" s="11" t="n"/>
      <c r="C169" s="11" t="n"/>
      <c r="D169" s="11" t="n"/>
      <c r="E169" s="12" t="n"/>
      <c r="F169" s="13" t="n"/>
      <c r="G169" s="11" t="n"/>
      <c r="H169" s="11" t="n"/>
      <c r="I169" s="14" t="n"/>
      <c r="J169" s="13" t="n"/>
      <c r="K169" s="15">
        <f>IF(OR(E169="",F169=""),"",MAX(0,MIN(IF(S169="",'Read me'!$B$4,S169),'Read me'!$B$4)-MAX(E169,'Read me'!$B$3)+1))</f>
        <v/>
      </c>
      <c r="L169" s="16">
        <f>IF(K169="","",MAX(0,MIN(F169*(1-I169)/H169*K169/365,F169*(1-I169)-N(J169))))</f>
        <v/>
      </c>
      <c r="M169" s="16">
        <f>IF(L169="","",N(J169)+L169)</f>
        <v/>
      </c>
      <c r="N169" s="16">
        <f>IF(M169="","",F169-M169)</f>
        <v/>
      </c>
      <c r="O169" s="11" t="n"/>
      <c r="P169" s="17">
        <f>IFERROR(VLOOKUP(O169,'Income-tax block rates'!$A:$B,2,FALSE),"")</f>
        <v/>
      </c>
      <c r="Q169" s="15">
        <f>IF(E169="","",IF(E169&lt;'Read me'!$B$3,"opening",MAX(0,'Read me'!$B$4-E169+1)))</f>
        <v/>
      </c>
      <c r="R169" s="15">
        <f>IF(Q169="","",IF(Q169="opening","in opening WDV",IF(E169&gt;'Read me'!$B$4,"next year",IF(Q169&gt;=180,"full","half"))))</f>
        <v/>
      </c>
      <c r="S169" s="12" t="n"/>
      <c r="T169" s="13" t="n"/>
      <c r="U169" s="16">
        <f>IF(OR(S169="",T169=""),"",T169-N169)</f>
        <v/>
      </c>
    </row>
    <row r="170">
      <c r="A170" s="11" t="n"/>
      <c r="B170" s="11" t="n"/>
      <c r="C170" s="11" t="n"/>
      <c r="D170" s="11" t="n"/>
      <c r="E170" s="12" t="n"/>
      <c r="F170" s="13" t="n"/>
      <c r="G170" s="11" t="n"/>
      <c r="H170" s="11" t="n"/>
      <c r="I170" s="14" t="n"/>
      <c r="J170" s="13" t="n"/>
      <c r="K170" s="15">
        <f>IF(OR(E170="",F170=""),"",MAX(0,MIN(IF(S170="",'Read me'!$B$4,S170),'Read me'!$B$4)-MAX(E170,'Read me'!$B$3)+1))</f>
        <v/>
      </c>
      <c r="L170" s="16">
        <f>IF(K170="","",MAX(0,MIN(F170*(1-I170)/H170*K170/365,F170*(1-I170)-N(J170))))</f>
        <v/>
      </c>
      <c r="M170" s="16">
        <f>IF(L170="","",N(J170)+L170)</f>
        <v/>
      </c>
      <c r="N170" s="16">
        <f>IF(M170="","",F170-M170)</f>
        <v/>
      </c>
      <c r="O170" s="11" t="n"/>
      <c r="P170" s="17">
        <f>IFERROR(VLOOKUP(O170,'Income-tax block rates'!$A:$B,2,FALSE),"")</f>
        <v/>
      </c>
      <c r="Q170" s="15">
        <f>IF(E170="","",IF(E170&lt;'Read me'!$B$3,"opening",MAX(0,'Read me'!$B$4-E170+1)))</f>
        <v/>
      </c>
      <c r="R170" s="15">
        <f>IF(Q170="","",IF(Q170="opening","in opening WDV",IF(E170&gt;'Read me'!$B$4,"next year",IF(Q170&gt;=180,"full","half"))))</f>
        <v/>
      </c>
      <c r="S170" s="12" t="n"/>
      <c r="T170" s="13" t="n"/>
      <c r="U170" s="16">
        <f>IF(OR(S170="",T170=""),"",T170-N170)</f>
        <v/>
      </c>
    </row>
    <row r="171">
      <c r="A171" s="11" t="n"/>
      <c r="B171" s="11" t="n"/>
      <c r="C171" s="11" t="n"/>
      <c r="D171" s="11" t="n"/>
      <c r="E171" s="12" t="n"/>
      <c r="F171" s="13" t="n"/>
      <c r="G171" s="11" t="n"/>
      <c r="H171" s="11" t="n"/>
      <c r="I171" s="14" t="n"/>
      <c r="J171" s="13" t="n"/>
      <c r="K171" s="15">
        <f>IF(OR(E171="",F171=""),"",MAX(0,MIN(IF(S171="",'Read me'!$B$4,S171),'Read me'!$B$4)-MAX(E171,'Read me'!$B$3)+1))</f>
        <v/>
      </c>
      <c r="L171" s="16">
        <f>IF(K171="","",MAX(0,MIN(F171*(1-I171)/H171*K171/365,F171*(1-I171)-N(J171))))</f>
        <v/>
      </c>
      <c r="M171" s="16">
        <f>IF(L171="","",N(J171)+L171)</f>
        <v/>
      </c>
      <c r="N171" s="16">
        <f>IF(M171="","",F171-M171)</f>
        <v/>
      </c>
      <c r="O171" s="11" t="n"/>
      <c r="P171" s="17">
        <f>IFERROR(VLOOKUP(O171,'Income-tax block rates'!$A:$B,2,FALSE),"")</f>
        <v/>
      </c>
      <c r="Q171" s="15">
        <f>IF(E171="","",IF(E171&lt;'Read me'!$B$3,"opening",MAX(0,'Read me'!$B$4-E171+1)))</f>
        <v/>
      </c>
      <c r="R171" s="15">
        <f>IF(Q171="","",IF(Q171="opening","in opening WDV",IF(E171&gt;'Read me'!$B$4,"next year",IF(Q171&gt;=180,"full","half"))))</f>
        <v/>
      </c>
      <c r="S171" s="12" t="n"/>
      <c r="T171" s="13" t="n"/>
      <c r="U171" s="16">
        <f>IF(OR(S171="",T171=""),"",T171-N171)</f>
        <v/>
      </c>
    </row>
    <row r="172">
      <c r="A172" s="11" t="n"/>
      <c r="B172" s="11" t="n"/>
      <c r="C172" s="11" t="n"/>
      <c r="D172" s="11" t="n"/>
      <c r="E172" s="12" t="n"/>
      <c r="F172" s="13" t="n"/>
      <c r="G172" s="11" t="n"/>
      <c r="H172" s="11" t="n"/>
      <c r="I172" s="14" t="n"/>
      <c r="J172" s="13" t="n"/>
      <c r="K172" s="15">
        <f>IF(OR(E172="",F172=""),"",MAX(0,MIN(IF(S172="",'Read me'!$B$4,S172),'Read me'!$B$4)-MAX(E172,'Read me'!$B$3)+1))</f>
        <v/>
      </c>
      <c r="L172" s="16">
        <f>IF(K172="","",MAX(0,MIN(F172*(1-I172)/H172*K172/365,F172*(1-I172)-N(J172))))</f>
        <v/>
      </c>
      <c r="M172" s="16">
        <f>IF(L172="","",N(J172)+L172)</f>
        <v/>
      </c>
      <c r="N172" s="16">
        <f>IF(M172="","",F172-M172)</f>
        <v/>
      </c>
      <c r="O172" s="11" t="n"/>
      <c r="P172" s="17">
        <f>IFERROR(VLOOKUP(O172,'Income-tax block rates'!$A:$B,2,FALSE),"")</f>
        <v/>
      </c>
      <c r="Q172" s="15">
        <f>IF(E172="","",IF(E172&lt;'Read me'!$B$3,"opening",MAX(0,'Read me'!$B$4-E172+1)))</f>
        <v/>
      </c>
      <c r="R172" s="15">
        <f>IF(Q172="","",IF(Q172="opening","in opening WDV",IF(E172&gt;'Read me'!$B$4,"next year",IF(Q172&gt;=180,"full","half"))))</f>
        <v/>
      </c>
      <c r="S172" s="12" t="n"/>
      <c r="T172" s="13" t="n"/>
      <c r="U172" s="16">
        <f>IF(OR(S172="",T172=""),"",T172-N172)</f>
        <v/>
      </c>
    </row>
    <row r="173">
      <c r="A173" s="11" t="n"/>
      <c r="B173" s="11" t="n"/>
      <c r="C173" s="11" t="n"/>
      <c r="D173" s="11" t="n"/>
      <c r="E173" s="12" t="n"/>
      <c r="F173" s="13" t="n"/>
      <c r="G173" s="11" t="n"/>
      <c r="H173" s="11" t="n"/>
      <c r="I173" s="14" t="n"/>
      <c r="J173" s="13" t="n"/>
      <c r="K173" s="15">
        <f>IF(OR(E173="",F173=""),"",MAX(0,MIN(IF(S173="",'Read me'!$B$4,S173),'Read me'!$B$4)-MAX(E173,'Read me'!$B$3)+1))</f>
        <v/>
      </c>
      <c r="L173" s="16">
        <f>IF(K173="","",MAX(0,MIN(F173*(1-I173)/H173*K173/365,F173*(1-I173)-N(J173))))</f>
        <v/>
      </c>
      <c r="M173" s="16">
        <f>IF(L173="","",N(J173)+L173)</f>
        <v/>
      </c>
      <c r="N173" s="16">
        <f>IF(M173="","",F173-M173)</f>
        <v/>
      </c>
      <c r="O173" s="11" t="n"/>
      <c r="P173" s="17">
        <f>IFERROR(VLOOKUP(O173,'Income-tax block rates'!$A:$B,2,FALSE),"")</f>
        <v/>
      </c>
      <c r="Q173" s="15">
        <f>IF(E173="","",IF(E173&lt;'Read me'!$B$3,"opening",MAX(0,'Read me'!$B$4-E173+1)))</f>
        <v/>
      </c>
      <c r="R173" s="15">
        <f>IF(Q173="","",IF(Q173="opening","in opening WDV",IF(E173&gt;'Read me'!$B$4,"next year",IF(Q173&gt;=180,"full","half"))))</f>
        <v/>
      </c>
      <c r="S173" s="12" t="n"/>
      <c r="T173" s="13" t="n"/>
      <c r="U173" s="16">
        <f>IF(OR(S173="",T173=""),"",T173-N173)</f>
        <v/>
      </c>
    </row>
    <row r="174">
      <c r="A174" s="11" t="n"/>
      <c r="B174" s="11" t="n"/>
      <c r="C174" s="11" t="n"/>
      <c r="D174" s="11" t="n"/>
      <c r="E174" s="12" t="n"/>
      <c r="F174" s="13" t="n"/>
      <c r="G174" s="11" t="n"/>
      <c r="H174" s="11" t="n"/>
      <c r="I174" s="14" t="n"/>
      <c r="J174" s="13" t="n"/>
      <c r="K174" s="15">
        <f>IF(OR(E174="",F174=""),"",MAX(0,MIN(IF(S174="",'Read me'!$B$4,S174),'Read me'!$B$4)-MAX(E174,'Read me'!$B$3)+1))</f>
        <v/>
      </c>
      <c r="L174" s="16">
        <f>IF(K174="","",MAX(0,MIN(F174*(1-I174)/H174*K174/365,F174*(1-I174)-N(J174))))</f>
        <v/>
      </c>
      <c r="M174" s="16">
        <f>IF(L174="","",N(J174)+L174)</f>
        <v/>
      </c>
      <c r="N174" s="16">
        <f>IF(M174="","",F174-M174)</f>
        <v/>
      </c>
      <c r="O174" s="11" t="n"/>
      <c r="P174" s="17">
        <f>IFERROR(VLOOKUP(O174,'Income-tax block rates'!$A:$B,2,FALSE),"")</f>
        <v/>
      </c>
      <c r="Q174" s="15">
        <f>IF(E174="","",IF(E174&lt;'Read me'!$B$3,"opening",MAX(0,'Read me'!$B$4-E174+1)))</f>
        <v/>
      </c>
      <c r="R174" s="15">
        <f>IF(Q174="","",IF(Q174="opening","in opening WDV",IF(E174&gt;'Read me'!$B$4,"next year",IF(Q174&gt;=180,"full","half"))))</f>
        <v/>
      </c>
      <c r="S174" s="12" t="n"/>
      <c r="T174" s="13" t="n"/>
      <c r="U174" s="16">
        <f>IF(OR(S174="",T174=""),"",T174-N174)</f>
        <v/>
      </c>
    </row>
    <row r="175">
      <c r="A175" s="11" t="n"/>
      <c r="B175" s="11" t="n"/>
      <c r="C175" s="11" t="n"/>
      <c r="D175" s="11" t="n"/>
      <c r="E175" s="12" t="n"/>
      <c r="F175" s="13" t="n"/>
      <c r="G175" s="11" t="n"/>
      <c r="H175" s="11" t="n"/>
      <c r="I175" s="14" t="n"/>
      <c r="J175" s="13" t="n"/>
      <c r="K175" s="15">
        <f>IF(OR(E175="",F175=""),"",MAX(0,MIN(IF(S175="",'Read me'!$B$4,S175),'Read me'!$B$4)-MAX(E175,'Read me'!$B$3)+1))</f>
        <v/>
      </c>
      <c r="L175" s="16">
        <f>IF(K175="","",MAX(0,MIN(F175*(1-I175)/H175*K175/365,F175*(1-I175)-N(J175))))</f>
        <v/>
      </c>
      <c r="M175" s="16">
        <f>IF(L175="","",N(J175)+L175)</f>
        <v/>
      </c>
      <c r="N175" s="16">
        <f>IF(M175="","",F175-M175)</f>
        <v/>
      </c>
      <c r="O175" s="11" t="n"/>
      <c r="P175" s="17">
        <f>IFERROR(VLOOKUP(O175,'Income-tax block rates'!$A:$B,2,FALSE),"")</f>
        <v/>
      </c>
      <c r="Q175" s="15">
        <f>IF(E175="","",IF(E175&lt;'Read me'!$B$3,"opening",MAX(0,'Read me'!$B$4-E175+1)))</f>
        <v/>
      </c>
      <c r="R175" s="15">
        <f>IF(Q175="","",IF(Q175="opening","in opening WDV",IF(E175&gt;'Read me'!$B$4,"next year",IF(Q175&gt;=180,"full","half"))))</f>
        <v/>
      </c>
      <c r="S175" s="12" t="n"/>
      <c r="T175" s="13" t="n"/>
      <c r="U175" s="16">
        <f>IF(OR(S175="",T175=""),"",T175-N175)</f>
        <v/>
      </c>
    </row>
    <row r="176">
      <c r="A176" s="11" t="n"/>
      <c r="B176" s="11" t="n"/>
      <c r="C176" s="11" t="n"/>
      <c r="D176" s="11" t="n"/>
      <c r="E176" s="12" t="n"/>
      <c r="F176" s="13" t="n"/>
      <c r="G176" s="11" t="n"/>
      <c r="H176" s="11" t="n"/>
      <c r="I176" s="14" t="n"/>
      <c r="J176" s="13" t="n"/>
      <c r="K176" s="15">
        <f>IF(OR(E176="",F176=""),"",MAX(0,MIN(IF(S176="",'Read me'!$B$4,S176),'Read me'!$B$4)-MAX(E176,'Read me'!$B$3)+1))</f>
        <v/>
      </c>
      <c r="L176" s="16">
        <f>IF(K176="","",MAX(0,MIN(F176*(1-I176)/H176*K176/365,F176*(1-I176)-N(J176))))</f>
        <v/>
      </c>
      <c r="M176" s="16">
        <f>IF(L176="","",N(J176)+L176)</f>
        <v/>
      </c>
      <c r="N176" s="16">
        <f>IF(M176="","",F176-M176)</f>
        <v/>
      </c>
      <c r="O176" s="11" t="n"/>
      <c r="P176" s="17">
        <f>IFERROR(VLOOKUP(O176,'Income-tax block rates'!$A:$B,2,FALSE),"")</f>
        <v/>
      </c>
      <c r="Q176" s="15">
        <f>IF(E176="","",IF(E176&lt;'Read me'!$B$3,"opening",MAX(0,'Read me'!$B$4-E176+1)))</f>
        <v/>
      </c>
      <c r="R176" s="15">
        <f>IF(Q176="","",IF(Q176="opening","in opening WDV",IF(E176&gt;'Read me'!$B$4,"next year",IF(Q176&gt;=180,"full","half"))))</f>
        <v/>
      </c>
      <c r="S176" s="12" t="n"/>
      <c r="T176" s="13" t="n"/>
      <c r="U176" s="16">
        <f>IF(OR(S176="",T176=""),"",T176-N176)</f>
        <v/>
      </c>
    </row>
    <row r="177">
      <c r="A177" s="11" t="n"/>
      <c r="B177" s="11" t="n"/>
      <c r="C177" s="11" t="n"/>
      <c r="D177" s="11" t="n"/>
      <c r="E177" s="12" t="n"/>
      <c r="F177" s="13" t="n"/>
      <c r="G177" s="11" t="n"/>
      <c r="H177" s="11" t="n"/>
      <c r="I177" s="14" t="n"/>
      <c r="J177" s="13" t="n"/>
      <c r="K177" s="15">
        <f>IF(OR(E177="",F177=""),"",MAX(0,MIN(IF(S177="",'Read me'!$B$4,S177),'Read me'!$B$4)-MAX(E177,'Read me'!$B$3)+1))</f>
        <v/>
      </c>
      <c r="L177" s="16">
        <f>IF(K177="","",MAX(0,MIN(F177*(1-I177)/H177*K177/365,F177*(1-I177)-N(J177))))</f>
        <v/>
      </c>
      <c r="M177" s="16">
        <f>IF(L177="","",N(J177)+L177)</f>
        <v/>
      </c>
      <c r="N177" s="16">
        <f>IF(M177="","",F177-M177)</f>
        <v/>
      </c>
      <c r="O177" s="11" t="n"/>
      <c r="P177" s="17">
        <f>IFERROR(VLOOKUP(O177,'Income-tax block rates'!$A:$B,2,FALSE),"")</f>
        <v/>
      </c>
      <c r="Q177" s="15">
        <f>IF(E177="","",IF(E177&lt;'Read me'!$B$3,"opening",MAX(0,'Read me'!$B$4-E177+1)))</f>
        <v/>
      </c>
      <c r="R177" s="15">
        <f>IF(Q177="","",IF(Q177="opening","in opening WDV",IF(E177&gt;'Read me'!$B$4,"next year",IF(Q177&gt;=180,"full","half"))))</f>
        <v/>
      </c>
      <c r="S177" s="12" t="n"/>
      <c r="T177" s="13" t="n"/>
      <c r="U177" s="16">
        <f>IF(OR(S177="",T177=""),"",T177-N177)</f>
        <v/>
      </c>
    </row>
    <row r="178">
      <c r="A178" s="11" t="n"/>
      <c r="B178" s="11" t="n"/>
      <c r="C178" s="11" t="n"/>
      <c r="D178" s="11" t="n"/>
      <c r="E178" s="12" t="n"/>
      <c r="F178" s="13" t="n"/>
      <c r="G178" s="11" t="n"/>
      <c r="H178" s="11" t="n"/>
      <c r="I178" s="14" t="n"/>
      <c r="J178" s="13" t="n"/>
      <c r="K178" s="15">
        <f>IF(OR(E178="",F178=""),"",MAX(0,MIN(IF(S178="",'Read me'!$B$4,S178),'Read me'!$B$4)-MAX(E178,'Read me'!$B$3)+1))</f>
        <v/>
      </c>
      <c r="L178" s="16">
        <f>IF(K178="","",MAX(0,MIN(F178*(1-I178)/H178*K178/365,F178*(1-I178)-N(J178))))</f>
        <v/>
      </c>
      <c r="M178" s="16">
        <f>IF(L178="","",N(J178)+L178)</f>
        <v/>
      </c>
      <c r="N178" s="16">
        <f>IF(M178="","",F178-M178)</f>
        <v/>
      </c>
      <c r="O178" s="11" t="n"/>
      <c r="P178" s="17">
        <f>IFERROR(VLOOKUP(O178,'Income-tax block rates'!$A:$B,2,FALSE),"")</f>
        <v/>
      </c>
      <c r="Q178" s="15">
        <f>IF(E178="","",IF(E178&lt;'Read me'!$B$3,"opening",MAX(0,'Read me'!$B$4-E178+1)))</f>
        <v/>
      </c>
      <c r="R178" s="15">
        <f>IF(Q178="","",IF(Q178="opening","in opening WDV",IF(E178&gt;'Read me'!$B$4,"next year",IF(Q178&gt;=180,"full","half"))))</f>
        <v/>
      </c>
      <c r="S178" s="12" t="n"/>
      <c r="T178" s="13" t="n"/>
      <c r="U178" s="16">
        <f>IF(OR(S178="",T178=""),"",T178-N178)</f>
        <v/>
      </c>
    </row>
    <row r="179">
      <c r="A179" s="11" t="n"/>
      <c r="B179" s="11" t="n"/>
      <c r="C179" s="11" t="n"/>
      <c r="D179" s="11" t="n"/>
      <c r="E179" s="12" t="n"/>
      <c r="F179" s="13" t="n"/>
      <c r="G179" s="11" t="n"/>
      <c r="H179" s="11" t="n"/>
      <c r="I179" s="14" t="n"/>
      <c r="J179" s="13" t="n"/>
      <c r="K179" s="15">
        <f>IF(OR(E179="",F179=""),"",MAX(0,MIN(IF(S179="",'Read me'!$B$4,S179),'Read me'!$B$4)-MAX(E179,'Read me'!$B$3)+1))</f>
        <v/>
      </c>
      <c r="L179" s="16">
        <f>IF(K179="","",MAX(0,MIN(F179*(1-I179)/H179*K179/365,F179*(1-I179)-N(J179))))</f>
        <v/>
      </c>
      <c r="M179" s="16">
        <f>IF(L179="","",N(J179)+L179)</f>
        <v/>
      </c>
      <c r="N179" s="16">
        <f>IF(M179="","",F179-M179)</f>
        <v/>
      </c>
      <c r="O179" s="11" t="n"/>
      <c r="P179" s="17">
        <f>IFERROR(VLOOKUP(O179,'Income-tax block rates'!$A:$B,2,FALSE),"")</f>
        <v/>
      </c>
      <c r="Q179" s="15">
        <f>IF(E179="","",IF(E179&lt;'Read me'!$B$3,"opening",MAX(0,'Read me'!$B$4-E179+1)))</f>
        <v/>
      </c>
      <c r="R179" s="15">
        <f>IF(Q179="","",IF(Q179="opening","in opening WDV",IF(E179&gt;'Read me'!$B$4,"next year",IF(Q179&gt;=180,"full","half"))))</f>
        <v/>
      </c>
      <c r="S179" s="12" t="n"/>
      <c r="T179" s="13" t="n"/>
      <c r="U179" s="16">
        <f>IF(OR(S179="",T179=""),"",T179-N179)</f>
        <v/>
      </c>
    </row>
    <row r="180">
      <c r="A180" s="11" t="n"/>
      <c r="B180" s="11" t="n"/>
      <c r="C180" s="11" t="n"/>
      <c r="D180" s="11" t="n"/>
      <c r="E180" s="12" t="n"/>
      <c r="F180" s="13" t="n"/>
      <c r="G180" s="11" t="n"/>
      <c r="H180" s="11" t="n"/>
      <c r="I180" s="14" t="n"/>
      <c r="J180" s="13" t="n"/>
      <c r="K180" s="15">
        <f>IF(OR(E180="",F180=""),"",MAX(0,MIN(IF(S180="",'Read me'!$B$4,S180),'Read me'!$B$4)-MAX(E180,'Read me'!$B$3)+1))</f>
        <v/>
      </c>
      <c r="L180" s="16">
        <f>IF(K180="","",MAX(0,MIN(F180*(1-I180)/H180*K180/365,F180*(1-I180)-N(J180))))</f>
        <v/>
      </c>
      <c r="M180" s="16">
        <f>IF(L180="","",N(J180)+L180)</f>
        <v/>
      </c>
      <c r="N180" s="16">
        <f>IF(M180="","",F180-M180)</f>
        <v/>
      </c>
      <c r="O180" s="11" t="n"/>
      <c r="P180" s="17">
        <f>IFERROR(VLOOKUP(O180,'Income-tax block rates'!$A:$B,2,FALSE),"")</f>
        <v/>
      </c>
      <c r="Q180" s="15">
        <f>IF(E180="","",IF(E180&lt;'Read me'!$B$3,"opening",MAX(0,'Read me'!$B$4-E180+1)))</f>
        <v/>
      </c>
      <c r="R180" s="15">
        <f>IF(Q180="","",IF(Q180="opening","in opening WDV",IF(E180&gt;'Read me'!$B$4,"next year",IF(Q180&gt;=180,"full","half"))))</f>
        <v/>
      </c>
      <c r="S180" s="12" t="n"/>
      <c r="T180" s="13" t="n"/>
      <c r="U180" s="16">
        <f>IF(OR(S180="",T180=""),"",T180-N180)</f>
        <v/>
      </c>
    </row>
    <row r="181">
      <c r="A181" s="11" t="n"/>
      <c r="B181" s="11" t="n"/>
      <c r="C181" s="11" t="n"/>
      <c r="D181" s="11" t="n"/>
      <c r="E181" s="12" t="n"/>
      <c r="F181" s="13" t="n"/>
      <c r="G181" s="11" t="n"/>
      <c r="H181" s="11" t="n"/>
      <c r="I181" s="14" t="n"/>
      <c r="J181" s="13" t="n"/>
      <c r="K181" s="15">
        <f>IF(OR(E181="",F181=""),"",MAX(0,MIN(IF(S181="",'Read me'!$B$4,S181),'Read me'!$B$4)-MAX(E181,'Read me'!$B$3)+1))</f>
        <v/>
      </c>
      <c r="L181" s="16">
        <f>IF(K181="","",MAX(0,MIN(F181*(1-I181)/H181*K181/365,F181*(1-I181)-N(J181))))</f>
        <v/>
      </c>
      <c r="M181" s="16">
        <f>IF(L181="","",N(J181)+L181)</f>
        <v/>
      </c>
      <c r="N181" s="16">
        <f>IF(M181="","",F181-M181)</f>
        <v/>
      </c>
      <c r="O181" s="11" t="n"/>
      <c r="P181" s="17">
        <f>IFERROR(VLOOKUP(O181,'Income-tax block rates'!$A:$B,2,FALSE),"")</f>
        <v/>
      </c>
      <c r="Q181" s="15">
        <f>IF(E181="","",IF(E181&lt;'Read me'!$B$3,"opening",MAX(0,'Read me'!$B$4-E181+1)))</f>
        <v/>
      </c>
      <c r="R181" s="15">
        <f>IF(Q181="","",IF(Q181="opening","in opening WDV",IF(E181&gt;'Read me'!$B$4,"next year",IF(Q181&gt;=180,"full","half"))))</f>
        <v/>
      </c>
      <c r="S181" s="12" t="n"/>
      <c r="T181" s="13" t="n"/>
      <c r="U181" s="16">
        <f>IF(OR(S181="",T181=""),"",T181-N181)</f>
        <v/>
      </c>
    </row>
    <row r="182">
      <c r="A182" s="11" t="n"/>
      <c r="B182" s="11" t="n"/>
      <c r="C182" s="11" t="n"/>
      <c r="D182" s="11" t="n"/>
      <c r="E182" s="12" t="n"/>
      <c r="F182" s="13" t="n"/>
      <c r="G182" s="11" t="n"/>
      <c r="H182" s="11" t="n"/>
      <c r="I182" s="14" t="n"/>
      <c r="J182" s="13" t="n"/>
      <c r="K182" s="15">
        <f>IF(OR(E182="",F182=""),"",MAX(0,MIN(IF(S182="",'Read me'!$B$4,S182),'Read me'!$B$4)-MAX(E182,'Read me'!$B$3)+1))</f>
        <v/>
      </c>
      <c r="L182" s="16">
        <f>IF(K182="","",MAX(0,MIN(F182*(1-I182)/H182*K182/365,F182*(1-I182)-N(J182))))</f>
        <v/>
      </c>
      <c r="M182" s="16">
        <f>IF(L182="","",N(J182)+L182)</f>
        <v/>
      </c>
      <c r="N182" s="16">
        <f>IF(M182="","",F182-M182)</f>
        <v/>
      </c>
      <c r="O182" s="11" t="n"/>
      <c r="P182" s="17">
        <f>IFERROR(VLOOKUP(O182,'Income-tax block rates'!$A:$B,2,FALSE),"")</f>
        <v/>
      </c>
      <c r="Q182" s="15">
        <f>IF(E182="","",IF(E182&lt;'Read me'!$B$3,"opening",MAX(0,'Read me'!$B$4-E182+1)))</f>
        <v/>
      </c>
      <c r="R182" s="15">
        <f>IF(Q182="","",IF(Q182="opening","in opening WDV",IF(E182&gt;'Read me'!$B$4,"next year",IF(Q182&gt;=180,"full","half"))))</f>
        <v/>
      </c>
      <c r="S182" s="12" t="n"/>
      <c r="T182" s="13" t="n"/>
      <c r="U182" s="16">
        <f>IF(OR(S182="",T182=""),"",T182-N182)</f>
        <v/>
      </c>
    </row>
    <row r="183">
      <c r="A183" s="11" t="n"/>
      <c r="B183" s="11" t="n"/>
      <c r="C183" s="11" t="n"/>
      <c r="D183" s="11" t="n"/>
      <c r="E183" s="12" t="n"/>
      <c r="F183" s="13" t="n"/>
      <c r="G183" s="11" t="n"/>
      <c r="H183" s="11" t="n"/>
      <c r="I183" s="14" t="n"/>
      <c r="J183" s="13" t="n"/>
      <c r="K183" s="15">
        <f>IF(OR(E183="",F183=""),"",MAX(0,MIN(IF(S183="",'Read me'!$B$4,S183),'Read me'!$B$4)-MAX(E183,'Read me'!$B$3)+1))</f>
        <v/>
      </c>
      <c r="L183" s="16">
        <f>IF(K183="","",MAX(0,MIN(F183*(1-I183)/H183*K183/365,F183*(1-I183)-N(J183))))</f>
        <v/>
      </c>
      <c r="M183" s="16">
        <f>IF(L183="","",N(J183)+L183)</f>
        <v/>
      </c>
      <c r="N183" s="16">
        <f>IF(M183="","",F183-M183)</f>
        <v/>
      </c>
      <c r="O183" s="11" t="n"/>
      <c r="P183" s="17">
        <f>IFERROR(VLOOKUP(O183,'Income-tax block rates'!$A:$B,2,FALSE),"")</f>
        <v/>
      </c>
      <c r="Q183" s="15">
        <f>IF(E183="","",IF(E183&lt;'Read me'!$B$3,"opening",MAX(0,'Read me'!$B$4-E183+1)))</f>
        <v/>
      </c>
      <c r="R183" s="15">
        <f>IF(Q183="","",IF(Q183="opening","in opening WDV",IF(E183&gt;'Read me'!$B$4,"next year",IF(Q183&gt;=180,"full","half"))))</f>
        <v/>
      </c>
      <c r="S183" s="12" t="n"/>
      <c r="T183" s="13" t="n"/>
      <c r="U183" s="16">
        <f>IF(OR(S183="",T183=""),"",T183-N183)</f>
        <v/>
      </c>
    </row>
    <row r="184">
      <c r="A184" s="11" t="n"/>
      <c r="B184" s="11" t="n"/>
      <c r="C184" s="11" t="n"/>
      <c r="D184" s="11" t="n"/>
      <c r="E184" s="12" t="n"/>
      <c r="F184" s="13" t="n"/>
      <c r="G184" s="11" t="n"/>
      <c r="H184" s="11" t="n"/>
      <c r="I184" s="14" t="n"/>
      <c r="J184" s="13" t="n"/>
      <c r="K184" s="15">
        <f>IF(OR(E184="",F184=""),"",MAX(0,MIN(IF(S184="",'Read me'!$B$4,S184),'Read me'!$B$4)-MAX(E184,'Read me'!$B$3)+1))</f>
        <v/>
      </c>
      <c r="L184" s="16">
        <f>IF(K184="","",MAX(0,MIN(F184*(1-I184)/H184*K184/365,F184*(1-I184)-N(J184))))</f>
        <v/>
      </c>
      <c r="M184" s="16">
        <f>IF(L184="","",N(J184)+L184)</f>
        <v/>
      </c>
      <c r="N184" s="16">
        <f>IF(M184="","",F184-M184)</f>
        <v/>
      </c>
      <c r="O184" s="11" t="n"/>
      <c r="P184" s="17">
        <f>IFERROR(VLOOKUP(O184,'Income-tax block rates'!$A:$B,2,FALSE),"")</f>
        <v/>
      </c>
      <c r="Q184" s="15">
        <f>IF(E184="","",IF(E184&lt;'Read me'!$B$3,"opening",MAX(0,'Read me'!$B$4-E184+1)))</f>
        <v/>
      </c>
      <c r="R184" s="15">
        <f>IF(Q184="","",IF(Q184="opening","in opening WDV",IF(E184&gt;'Read me'!$B$4,"next year",IF(Q184&gt;=180,"full","half"))))</f>
        <v/>
      </c>
      <c r="S184" s="12" t="n"/>
      <c r="T184" s="13" t="n"/>
      <c r="U184" s="16">
        <f>IF(OR(S184="",T184=""),"",T184-N184)</f>
        <v/>
      </c>
    </row>
    <row r="185">
      <c r="A185" s="11" t="n"/>
      <c r="B185" s="11" t="n"/>
      <c r="C185" s="11" t="n"/>
      <c r="D185" s="11" t="n"/>
      <c r="E185" s="12" t="n"/>
      <c r="F185" s="13" t="n"/>
      <c r="G185" s="11" t="n"/>
      <c r="H185" s="11" t="n"/>
      <c r="I185" s="14" t="n"/>
      <c r="J185" s="13" t="n"/>
      <c r="K185" s="15">
        <f>IF(OR(E185="",F185=""),"",MAX(0,MIN(IF(S185="",'Read me'!$B$4,S185),'Read me'!$B$4)-MAX(E185,'Read me'!$B$3)+1))</f>
        <v/>
      </c>
      <c r="L185" s="16">
        <f>IF(K185="","",MAX(0,MIN(F185*(1-I185)/H185*K185/365,F185*(1-I185)-N(J185))))</f>
        <v/>
      </c>
      <c r="M185" s="16">
        <f>IF(L185="","",N(J185)+L185)</f>
        <v/>
      </c>
      <c r="N185" s="16">
        <f>IF(M185="","",F185-M185)</f>
        <v/>
      </c>
      <c r="O185" s="11" t="n"/>
      <c r="P185" s="17">
        <f>IFERROR(VLOOKUP(O185,'Income-tax block rates'!$A:$B,2,FALSE),"")</f>
        <v/>
      </c>
      <c r="Q185" s="15">
        <f>IF(E185="","",IF(E185&lt;'Read me'!$B$3,"opening",MAX(0,'Read me'!$B$4-E185+1)))</f>
        <v/>
      </c>
      <c r="R185" s="15">
        <f>IF(Q185="","",IF(Q185="opening","in opening WDV",IF(E185&gt;'Read me'!$B$4,"next year",IF(Q185&gt;=180,"full","half"))))</f>
        <v/>
      </c>
      <c r="S185" s="12" t="n"/>
      <c r="T185" s="13" t="n"/>
      <c r="U185" s="16">
        <f>IF(OR(S185="",T185=""),"",T185-N185)</f>
        <v/>
      </c>
    </row>
    <row r="186">
      <c r="A186" s="11" t="n"/>
      <c r="B186" s="11" t="n"/>
      <c r="C186" s="11" t="n"/>
      <c r="D186" s="11" t="n"/>
      <c r="E186" s="12" t="n"/>
      <c r="F186" s="13" t="n"/>
      <c r="G186" s="11" t="n"/>
      <c r="H186" s="11" t="n"/>
      <c r="I186" s="14" t="n"/>
      <c r="J186" s="13" t="n"/>
      <c r="K186" s="15">
        <f>IF(OR(E186="",F186=""),"",MAX(0,MIN(IF(S186="",'Read me'!$B$4,S186),'Read me'!$B$4)-MAX(E186,'Read me'!$B$3)+1))</f>
        <v/>
      </c>
      <c r="L186" s="16">
        <f>IF(K186="","",MAX(0,MIN(F186*(1-I186)/H186*K186/365,F186*(1-I186)-N(J186))))</f>
        <v/>
      </c>
      <c r="M186" s="16">
        <f>IF(L186="","",N(J186)+L186)</f>
        <v/>
      </c>
      <c r="N186" s="16">
        <f>IF(M186="","",F186-M186)</f>
        <v/>
      </c>
      <c r="O186" s="11" t="n"/>
      <c r="P186" s="17">
        <f>IFERROR(VLOOKUP(O186,'Income-tax block rates'!$A:$B,2,FALSE),"")</f>
        <v/>
      </c>
      <c r="Q186" s="15">
        <f>IF(E186="","",IF(E186&lt;'Read me'!$B$3,"opening",MAX(0,'Read me'!$B$4-E186+1)))</f>
        <v/>
      </c>
      <c r="R186" s="15">
        <f>IF(Q186="","",IF(Q186="opening","in opening WDV",IF(E186&gt;'Read me'!$B$4,"next year",IF(Q186&gt;=180,"full","half"))))</f>
        <v/>
      </c>
      <c r="S186" s="12" t="n"/>
      <c r="T186" s="13" t="n"/>
      <c r="U186" s="16">
        <f>IF(OR(S186="",T186=""),"",T186-N186)</f>
        <v/>
      </c>
    </row>
    <row r="187">
      <c r="A187" s="11" t="n"/>
      <c r="B187" s="11" t="n"/>
      <c r="C187" s="11" t="n"/>
      <c r="D187" s="11" t="n"/>
      <c r="E187" s="12" t="n"/>
      <c r="F187" s="13" t="n"/>
      <c r="G187" s="11" t="n"/>
      <c r="H187" s="11" t="n"/>
      <c r="I187" s="14" t="n"/>
      <c r="J187" s="13" t="n"/>
      <c r="K187" s="15">
        <f>IF(OR(E187="",F187=""),"",MAX(0,MIN(IF(S187="",'Read me'!$B$4,S187),'Read me'!$B$4)-MAX(E187,'Read me'!$B$3)+1))</f>
        <v/>
      </c>
      <c r="L187" s="16">
        <f>IF(K187="","",MAX(0,MIN(F187*(1-I187)/H187*K187/365,F187*(1-I187)-N(J187))))</f>
        <v/>
      </c>
      <c r="M187" s="16">
        <f>IF(L187="","",N(J187)+L187)</f>
        <v/>
      </c>
      <c r="N187" s="16">
        <f>IF(M187="","",F187-M187)</f>
        <v/>
      </c>
      <c r="O187" s="11" t="n"/>
      <c r="P187" s="17">
        <f>IFERROR(VLOOKUP(O187,'Income-tax block rates'!$A:$B,2,FALSE),"")</f>
        <v/>
      </c>
      <c r="Q187" s="15">
        <f>IF(E187="","",IF(E187&lt;'Read me'!$B$3,"opening",MAX(0,'Read me'!$B$4-E187+1)))</f>
        <v/>
      </c>
      <c r="R187" s="15">
        <f>IF(Q187="","",IF(Q187="opening","in opening WDV",IF(E187&gt;'Read me'!$B$4,"next year",IF(Q187&gt;=180,"full","half"))))</f>
        <v/>
      </c>
      <c r="S187" s="12" t="n"/>
      <c r="T187" s="13" t="n"/>
      <c r="U187" s="16">
        <f>IF(OR(S187="",T187=""),"",T187-N187)</f>
        <v/>
      </c>
    </row>
    <row r="188">
      <c r="A188" s="11" t="n"/>
      <c r="B188" s="11" t="n"/>
      <c r="C188" s="11" t="n"/>
      <c r="D188" s="11" t="n"/>
      <c r="E188" s="12" t="n"/>
      <c r="F188" s="13" t="n"/>
      <c r="G188" s="11" t="n"/>
      <c r="H188" s="11" t="n"/>
      <c r="I188" s="14" t="n"/>
      <c r="J188" s="13" t="n"/>
      <c r="K188" s="15">
        <f>IF(OR(E188="",F188=""),"",MAX(0,MIN(IF(S188="",'Read me'!$B$4,S188),'Read me'!$B$4)-MAX(E188,'Read me'!$B$3)+1))</f>
        <v/>
      </c>
      <c r="L188" s="16">
        <f>IF(K188="","",MAX(0,MIN(F188*(1-I188)/H188*K188/365,F188*(1-I188)-N(J188))))</f>
        <v/>
      </c>
      <c r="M188" s="16">
        <f>IF(L188="","",N(J188)+L188)</f>
        <v/>
      </c>
      <c r="N188" s="16">
        <f>IF(M188="","",F188-M188)</f>
        <v/>
      </c>
      <c r="O188" s="11" t="n"/>
      <c r="P188" s="17">
        <f>IFERROR(VLOOKUP(O188,'Income-tax block rates'!$A:$B,2,FALSE),"")</f>
        <v/>
      </c>
      <c r="Q188" s="15">
        <f>IF(E188="","",IF(E188&lt;'Read me'!$B$3,"opening",MAX(0,'Read me'!$B$4-E188+1)))</f>
        <v/>
      </c>
      <c r="R188" s="15">
        <f>IF(Q188="","",IF(Q188="opening","in opening WDV",IF(E188&gt;'Read me'!$B$4,"next year",IF(Q188&gt;=180,"full","half"))))</f>
        <v/>
      </c>
      <c r="S188" s="12" t="n"/>
      <c r="T188" s="13" t="n"/>
      <c r="U188" s="16">
        <f>IF(OR(S188="",T188=""),"",T188-N188)</f>
        <v/>
      </c>
    </row>
    <row r="189">
      <c r="A189" s="11" t="n"/>
      <c r="B189" s="11" t="n"/>
      <c r="C189" s="11" t="n"/>
      <c r="D189" s="11" t="n"/>
      <c r="E189" s="12" t="n"/>
      <c r="F189" s="13" t="n"/>
      <c r="G189" s="11" t="n"/>
      <c r="H189" s="11" t="n"/>
      <c r="I189" s="14" t="n"/>
      <c r="J189" s="13" t="n"/>
      <c r="K189" s="15">
        <f>IF(OR(E189="",F189=""),"",MAX(0,MIN(IF(S189="",'Read me'!$B$4,S189),'Read me'!$B$4)-MAX(E189,'Read me'!$B$3)+1))</f>
        <v/>
      </c>
      <c r="L189" s="16">
        <f>IF(K189="","",MAX(0,MIN(F189*(1-I189)/H189*K189/365,F189*(1-I189)-N(J189))))</f>
        <v/>
      </c>
      <c r="M189" s="16">
        <f>IF(L189="","",N(J189)+L189)</f>
        <v/>
      </c>
      <c r="N189" s="16">
        <f>IF(M189="","",F189-M189)</f>
        <v/>
      </c>
      <c r="O189" s="11" t="n"/>
      <c r="P189" s="17">
        <f>IFERROR(VLOOKUP(O189,'Income-tax block rates'!$A:$B,2,FALSE),"")</f>
        <v/>
      </c>
      <c r="Q189" s="15">
        <f>IF(E189="","",IF(E189&lt;'Read me'!$B$3,"opening",MAX(0,'Read me'!$B$4-E189+1)))</f>
        <v/>
      </c>
      <c r="R189" s="15">
        <f>IF(Q189="","",IF(Q189="opening","in opening WDV",IF(E189&gt;'Read me'!$B$4,"next year",IF(Q189&gt;=180,"full","half"))))</f>
        <v/>
      </c>
      <c r="S189" s="12" t="n"/>
      <c r="T189" s="13" t="n"/>
      <c r="U189" s="16">
        <f>IF(OR(S189="",T189=""),"",T189-N189)</f>
        <v/>
      </c>
    </row>
    <row r="190">
      <c r="A190" s="11" t="n"/>
      <c r="B190" s="11" t="n"/>
      <c r="C190" s="11" t="n"/>
      <c r="D190" s="11" t="n"/>
      <c r="E190" s="12" t="n"/>
      <c r="F190" s="13" t="n"/>
      <c r="G190" s="11" t="n"/>
      <c r="H190" s="11" t="n"/>
      <c r="I190" s="14" t="n"/>
      <c r="J190" s="13" t="n"/>
      <c r="K190" s="15">
        <f>IF(OR(E190="",F190=""),"",MAX(0,MIN(IF(S190="",'Read me'!$B$4,S190),'Read me'!$B$4)-MAX(E190,'Read me'!$B$3)+1))</f>
        <v/>
      </c>
      <c r="L190" s="16">
        <f>IF(K190="","",MAX(0,MIN(F190*(1-I190)/H190*K190/365,F190*(1-I190)-N(J190))))</f>
        <v/>
      </c>
      <c r="M190" s="16">
        <f>IF(L190="","",N(J190)+L190)</f>
        <v/>
      </c>
      <c r="N190" s="16">
        <f>IF(M190="","",F190-M190)</f>
        <v/>
      </c>
      <c r="O190" s="11" t="n"/>
      <c r="P190" s="17">
        <f>IFERROR(VLOOKUP(O190,'Income-tax block rates'!$A:$B,2,FALSE),"")</f>
        <v/>
      </c>
      <c r="Q190" s="15">
        <f>IF(E190="","",IF(E190&lt;'Read me'!$B$3,"opening",MAX(0,'Read me'!$B$4-E190+1)))</f>
        <v/>
      </c>
      <c r="R190" s="15">
        <f>IF(Q190="","",IF(Q190="opening","in opening WDV",IF(E190&gt;'Read me'!$B$4,"next year",IF(Q190&gt;=180,"full","half"))))</f>
        <v/>
      </c>
      <c r="S190" s="12" t="n"/>
      <c r="T190" s="13" t="n"/>
      <c r="U190" s="16">
        <f>IF(OR(S190="",T190=""),"",T190-N190)</f>
        <v/>
      </c>
    </row>
    <row r="191">
      <c r="A191" s="11" t="n"/>
      <c r="B191" s="11" t="n"/>
      <c r="C191" s="11" t="n"/>
      <c r="D191" s="11" t="n"/>
      <c r="E191" s="12" t="n"/>
      <c r="F191" s="13" t="n"/>
      <c r="G191" s="11" t="n"/>
      <c r="H191" s="11" t="n"/>
      <c r="I191" s="14" t="n"/>
      <c r="J191" s="13" t="n"/>
      <c r="K191" s="15">
        <f>IF(OR(E191="",F191=""),"",MAX(0,MIN(IF(S191="",'Read me'!$B$4,S191),'Read me'!$B$4)-MAX(E191,'Read me'!$B$3)+1))</f>
        <v/>
      </c>
      <c r="L191" s="16">
        <f>IF(K191="","",MAX(0,MIN(F191*(1-I191)/H191*K191/365,F191*(1-I191)-N(J191))))</f>
        <v/>
      </c>
      <c r="M191" s="16">
        <f>IF(L191="","",N(J191)+L191)</f>
        <v/>
      </c>
      <c r="N191" s="16">
        <f>IF(M191="","",F191-M191)</f>
        <v/>
      </c>
      <c r="O191" s="11" t="n"/>
      <c r="P191" s="17">
        <f>IFERROR(VLOOKUP(O191,'Income-tax block rates'!$A:$B,2,FALSE),"")</f>
        <v/>
      </c>
      <c r="Q191" s="15">
        <f>IF(E191="","",IF(E191&lt;'Read me'!$B$3,"opening",MAX(0,'Read me'!$B$4-E191+1)))</f>
        <v/>
      </c>
      <c r="R191" s="15">
        <f>IF(Q191="","",IF(Q191="opening","in opening WDV",IF(E191&gt;'Read me'!$B$4,"next year",IF(Q191&gt;=180,"full","half"))))</f>
        <v/>
      </c>
      <c r="S191" s="12" t="n"/>
      <c r="T191" s="13" t="n"/>
      <c r="U191" s="16">
        <f>IF(OR(S191="",T191=""),"",T191-N191)</f>
        <v/>
      </c>
    </row>
    <row r="192">
      <c r="A192" s="11" t="n"/>
      <c r="B192" s="11" t="n"/>
      <c r="C192" s="11" t="n"/>
      <c r="D192" s="11" t="n"/>
      <c r="E192" s="12" t="n"/>
      <c r="F192" s="13" t="n"/>
      <c r="G192" s="11" t="n"/>
      <c r="H192" s="11" t="n"/>
      <c r="I192" s="14" t="n"/>
      <c r="J192" s="13" t="n"/>
      <c r="K192" s="15">
        <f>IF(OR(E192="",F192=""),"",MAX(0,MIN(IF(S192="",'Read me'!$B$4,S192),'Read me'!$B$4)-MAX(E192,'Read me'!$B$3)+1))</f>
        <v/>
      </c>
      <c r="L192" s="16">
        <f>IF(K192="","",MAX(0,MIN(F192*(1-I192)/H192*K192/365,F192*(1-I192)-N(J192))))</f>
        <v/>
      </c>
      <c r="M192" s="16">
        <f>IF(L192="","",N(J192)+L192)</f>
        <v/>
      </c>
      <c r="N192" s="16">
        <f>IF(M192="","",F192-M192)</f>
        <v/>
      </c>
      <c r="O192" s="11" t="n"/>
      <c r="P192" s="17">
        <f>IFERROR(VLOOKUP(O192,'Income-tax block rates'!$A:$B,2,FALSE),"")</f>
        <v/>
      </c>
      <c r="Q192" s="15">
        <f>IF(E192="","",IF(E192&lt;'Read me'!$B$3,"opening",MAX(0,'Read me'!$B$4-E192+1)))</f>
        <v/>
      </c>
      <c r="R192" s="15">
        <f>IF(Q192="","",IF(Q192="opening","in opening WDV",IF(E192&gt;'Read me'!$B$4,"next year",IF(Q192&gt;=180,"full","half"))))</f>
        <v/>
      </c>
      <c r="S192" s="12" t="n"/>
      <c r="T192" s="13" t="n"/>
      <c r="U192" s="16">
        <f>IF(OR(S192="",T192=""),"",T192-N192)</f>
        <v/>
      </c>
    </row>
    <row r="193">
      <c r="A193" s="11" t="n"/>
      <c r="B193" s="11" t="n"/>
      <c r="C193" s="11" t="n"/>
      <c r="D193" s="11" t="n"/>
      <c r="E193" s="12" t="n"/>
      <c r="F193" s="13" t="n"/>
      <c r="G193" s="11" t="n"/>
      <c r="H193" s="11" t="n"/>
      <c r="I193" s="14" t="n"/>
      <c r="J193" s="13" t="n"/>
      <c r="K193" s="15">
        <f>IF(OR(E193="",F193=""),"",MAX(0,MIN(IF(S193="",'Read me'!$B$4,S193),'Read me'!$B$4)-MAX(E193,'Read me'!$B$3)+1))</f>
        <v/>
      </c>
      <c r="L193" s="16">
        <f>IF(K193="","",MAX(0,MIN(F193*(1-I193)/H193*K193/365,F193*(1-I193)-N(J193))))</f>
        <v/>
      </c>
      <c r="M193" s="16">
        <f>IF(L193="","",N(J193)+L193)</f>
        <v/>
      </c>
      <c r="N193" s="16">
        <f>IF(M193="","",F193-M193)</f>
        <v/>
      </c>
      <c r="O193" s="11" t="n"/>
      <c r="P193" s="17">
        <f>IFERROR(VLOOKUP(O193,'Income-tax block rates'!$A:$B,2,FALSE),"")</f>
        <v/>
      </c>
      <c r="Q193" s="15">
        <f>IF(E193="","",IF(E193&lt;'Read me'!$B$3,"opening",MAX(0,'Read me'!$B$4-E193+1)))</f>
        <v/>
      </c>
      <c r="R193" s="15">
        <f>IF(Q193="","",IF(Q193="opening","in opening WDV",IF(E193&gt;'Read me'!$B$4,"next year",IF(Q193&gt;=180,"full","half"))))</f>
        <v/>
      </c>
      <c r="S193" s="12" t="n"/>
      <c r="T193" s="13" t="n"/>
      <c r="U193" s="16">
        <f>IF(OR(S193="",T193=""),"",T193-N193)</f>
        <v/>
      </c>
    </row>
    <row r="194">
      <c r="A194" s="11" t="n"/>
      <c r="B194" s="11" t="n"/>
      <c r="C194" s="11" t="n"/>
      <c r="D194" s="11" t="n"/>
      <c r="E194" s="12" t="n"/>
      <c r="F194" s="13" t="n"/>
      <c r="G194" s="11" t="n"/>
      <c r="H194" s="11" t="n"/>
      <c r="I194" s="14" t="n"/>
      <c r="J194" s="13" t="n"/>
      <c r="K194" s="15">
        <f>IF(OR(E194="",F194=""),"",MAX(0,MIN(IF(S194="",'Read me'!$B$4,S194),'Read me'!$B$4)-MAX(E194,'Read me'!$B$3)+1))</f>
        <v/>
      </c>
      <c r="L194" s="16">
        <f>IF(K194="","",MAX(0,MIN(F194*(1-I194)/H194*K194/365,F194*(1-I194)-N(J194))))</f>
        <v/>
      </c>
      <c r="M194" s="16">
        <f>IF(L194="","",N(J194)+L194)</f>
        <v/>
      </c>
      <c r="N194" s="16">
        <f>IF(M194="","",F194-M194)</f>
        <v/>
      </c>
      <c r="O194" s="11" t="n"/>
      <c r="P194" s="17">
        <f>IFERROR(VLOOKUP(O194,'Income-tax block rates'!$A:$B,2,FALSE),"")</f>
        <v/>
      </c>
      <c r="Q194" s="15">
        <f>IF(E194="","",IF(E194&lt;'Read me'!$B$3,"opening",MAX(0,'Read me'!$B$4-E194+1)))</f>
        <v/>
      </c>
      <c r="R194" s="15">
        <f>IF(Q194="","",IF(Q194="opening","in opening WDV",IF(E194&gt;'Read me'!$B$4,"next year",IF(Q194&gt;=180,"full","half"))))</f>
        <v/>
      </c>
      <c r="S194" s="12" t="n"/>
      <c r="T194" s="13" t="n"/>
      <c r="U194" s="16">
        <f>IF(OR(S194="",T194=""),"",T194-N194)</f>
        <v/>
      </c>
    </row>
    <row r="195">
      <c r="A195" s="11" t="n"/>
      <c r="B195" s="11" t="n"/>
      <c r="C195" s="11" t="n"/>
      <c r="D195" s="11" t="n"/>
      <c r="E195" s="12" t="n"/>
      <c r="F195" s="13" t="n"/>
      <c r="G195" s="11" t="n"/>
      <c r="H195" s="11" t="n"/>
      <c r="I195" s="14" t="n"/>
      <c r="J195" s="13" t="n"/>
      <c r="K195" s="15">
        <f>IF(OR(E195="",F195=""),"",MAX(0,MIN(IF(S195="",'Read me'!$B$4,S195),'Read me'!$B$4)-MAX(E195,'Read me'!$B$3)+1))</f>
        <v/>
      </c>
      <c r="L195" s="16">
        <f>IF(K195="","",MAX(0,MIN(F195*(1-I195)/H195*K195/365,F195*(1-I195)-N(J195))))</f>
        <v/>
      </c>
      <c r="M195" s="16">
        <f>IF(L195="","",N(J195)+L195)</f>
        <v/>
      </c>
      <c r="N195" s="16">
        <f>IF(M195="","",F195-M195)</f>
        <v/>
      </c>
      <c r="O195" s="11" t="n"/>
      <c r="P195" s="17">
        <f>IFERROR(VLOOKUP(O195,'Income-tax block rates'!$A:$B,2,FALSE),"")</f>
        <v/>
      </c>
      <c r="Q195" s="15">
        <f>IF(E195="","",IF(E195&lt;'Read me'!$B$3,"opening",MAX(0,'Read me'!$B$4-E195+1)))</f>
        <v/>
      </c>
      <c r="R195" s="15">
        <f>IF(Q195="","",IF(Q195="opening","in opening WDV",IF(E195&gt;'Read me'!$B$4,"next year",IF(Q195&gt;=180,"full","half"))))</f>
        <v/>
      </c>
      <c r="S195" s="12" t="n"/>
      <c r="T195" s="13" t="n"/>
      <c r="U195" s="16">
        <f>IF(OR(S195="",T195=""),"",T195-N195)</f>
        <v/>
      </c>
    </row>
    <row r="196">
      <c r="A196" s="11" t="n"/>
      <c r="B196" s="11" t="n"/>
      <c r="C196" s="11" t="n"/>
      <c r="D196" s="11" t="n"/>
      <c r="E196" s="12" t="n"/>
      <c r="F196" s="13" t="n"/>
      <c r="G196" s="11" t="n"/>
      <c r="H196" s="11" t="n"/>
      <c r="I196" s="14" t="n"/>
      <c r="J196" s="13" t="n"/>
      <c r="K196" s="15">
        <f>IF(OR(E196="",F196=""),"",MAX(0,MIN(IF(S196="",'Read me'!$B$4,S196),'Read me'!$B$4)-MAX(E196,'Read me'!$B$3)+1))</f>
        <v/>
      </c>
      <c r="L196" s="16">
        <f>IF(K196="","",MAX(0,MIN(F196*(1-I196)/H196*K196/365,F196*(1-I196)-N(J196))))</f>
        <v/>
      </c>
      <c r="M196" s="16">
        <f>IF(L196="","",N(J196)+L196)</f>
        <v/>
      </c>
      <c r="N196" s="16">
        <f>IF(M196="","",F196-M196)</f>
        <v/>
      </c>
      <c r="O196" s="11" t="n"/>
      <c r="P196" s="17">
        <f>IFERROR(VLOOKUP(O196,'Income-tax block rates'!$A:$B,2,FALSE),"")</f>
        <v/>
      </c>
      <c r="Q196" s="15">
        <f>IF(E196="","",IF(E196&lt;'Read me'!$B$3,"opening",MAX(0,'Read me'!$B$4-E196+1)))</f>
        <v/>
      </c>
      <c r="R196" s="15">
        <f>IF(Q196="","",IF(Q196="opening","in opening WDV",IF(E196&gt;'Read me'!$B$4,"next year",IF(Q196&gt;=180,"full","half"))))</f>
        <v/>
      </c>
      <c r="S196" s="12" t="n"/>
      <c r="T196" s="13" t="n"/>
      <c r="U196" s="16">
        <f>IF(OR(S196="",T196=""),"",T196-N196)</f>
        <v/>
      </c>
    </row>
    <row r="197">
      <c r="A197" s="11" t="n"/>
      <c r="B197" s="11" t="n"/>
      <c r="C197" s="11" t="n"/>
      <c r="D197" s="11" t="n"/>
      <c r="E197" s="12" t="n"/>
      <c r="F197" s="13" t="n"/>
      <c r="G197" s="11" t="n"/>
      <c r="H197" s="11" t="n"/>
      <c r="I197" s="14" t="n"/>
      <c r="J197" s="13" t="n"/>
      <c r="K197" s="15">
        <f>IF(OR(E197="",F197=""),"",MAX(0,MIN(IF(S197="",'Read me'!$B$4,S197),'Read me'!$B$4)-MAX(E197,'Read me'!$B$3)+1))</f>
        <v/>
      </c>
      <c r="L197" s="16">
        <f>IF(K197="","",MAX(0,MIN(F197*(1-I197)/H197*K197/365,F197*(1-I197)-N(J197))))</f>
        <v/>
      </c>
      <c r="M197" s="16">
        <f>IF(L197="","",N(J197)+L197)</f>
        <v/>
      </c>
      <c r="N197" s="16">
        <f>IF(M197="","",F197-M197)</f>
        <v/>
      </c>
      <c r="O197" s="11" t="n"/>
      <c r="P197" s="17">
        <f>IFERROR(VLOOKUP(O197,'Income-tax block rates'!$A:$B,2,FALSE),"")</f>
        <v/>
      </c>
      <c r="Q197" s="15">
        <f>IF(E197="","",IF(E197&lt;'Read me'!$B$3,"opening",MAX(0,'Read me'!$B$4-E197+1)))</f>
        <v/>
      </c>
      <c r="R197" s="15">
        <f>IF(Q197="","",IF(Q197="opening","in opening WDV",IF(E197&gt;'Read me'!$B$4,"next year",IF(Q197&gt;=180,"full","half"))))</f>
        <v/>
      </c>
      <c r="S197" s="12" t="n"/>
      <c r="T197" s="13" t="n"/>
      <c r="U197" s="16">
        <f>IF(OR(S197="",T197=""),"",T197-N197)</f>
        <v/>
      </c>
    </row>
    <row r="198">
      <c r="A198" s="11" t="n"/>
      <c r="B198" s="11" t="n"/>
      <c r="C198" s="11" t="n"/>
      <c r="D198" s="11" t="n"/>
      <c r="E198" s="12" t="n"/>
      <c r="F198" s="13" t="n"/>
      <c r="G198" s="11" t="n"/>
      <c r="H198" s="11" t="n"/>
      <c r="I198" s="14" t="n"/>
      <c r="J198" s="13" t="n"/>
      <c r="K198" s="15">
        <f>IF(OR(E198="",F198=""),"",MAX(0,MIN(IF(S198="",'Read me'!$B$4,S198),'Read me'!$B$4)-MAX(E198,'Read me'!$B$3)+1))</f>
        <v/>
      </c>
      <c r="L198" s="16">
        <f>IF(K198="","",MAX(0,MIN(F198*(1-I198)/H198*K198/365,F198*(1-I198)-N(J198))))</f>
        <v/>
      </c>
      <c r="M198" s="16">
        <f>IF(L198="","",N(J198)+L198)</f>
        <v/>
      </c>
      <c r="N198" s="16">
        <f>IF(M198="","",F198-M198)</f>
        <v/>
      </c>
      <c r="O198" s="11" t="n"/>
      <c r="P198" s="17">
        <f>IFERROR(VLOOKUP(O198,'Income-tax block rates'!$A:$B,2,FALSE),"")</f>
        <v/>
      </c>
      <c r="Q198" s="15">
        <f>IF(E198="","",IF(E198&lt;'Read me'!$B$3,"opening",MAX(0,'Read me'!$B$4-E198+1)))</f>
        <v/>
      </c>
      <c r="R198" s="15">
        <f>IF(Q198="","",IF(Q198="opening","in opening WDV",IF(E198&gt;'Read me'!$B$4,"next year",IF(Q198&gt;=180,"full","half"))))</f>
        <v/>
      </c>
      <c r="S198" s="12" t="n"/>
      <c r="T198" s="13" t="n"/>
      <c r="U198" s="16">
        <f>IF(OR(S198="",T198=""),"",T198-N198)</f>
        <v/>
      </c>
    </row>
    <row r="199">
      <c r="A199" s="11" t="n"/>
      <c r="B199" s="11" t="n"/>
      <c r="C199" s="11" t="n"/>
      <c r="D199" s="11" t="n"/>
      <c r="E199" s="12" t="n"/>
      <c r="F199" s="13" t="n"/>
      <c r="G199" s="11" t="n"/>
      <c r="H199" s="11" t="n"/>
      <c r="I199" s="14" t="n"/>
      <c r="J199" s="13" t="n"/>
      <c r="K199" s="15">
        <f>IF(OR(E199="",F199=""),"",MAX(0,MIN(IF(S199="",'Read me'!$B$4,S199),'Read me'!$B$4)-MAX(E199,'Read me'!$B$3)+1))</f>
        <v/>
      </c>
      <c r="L199" s="16">
        <f>IF(K199="","",MAX(0,MIN(F199*(1-I199)/H199*K199/365,F199*(1-I199)-N(J199))))</f>
        <v/>
      </c>
      <c r="M199" s="16">
        <f>IF(L199="","",N(J199)+L199)</f>
        <v/>
      </c>
      <c r="N199" s="16">
        <f>IF(M199="","",F199-M199)</f>
        <v/>
      </c>
      <c r="O199" s="11" t="n"/>
      <c r="P199" s="17">
        <f>IFERROR(VLOOKUP(O199,'Income-tax block rates'!$A:$B,2,FALSE),"")</f>
        <v/>
      </c>
      <c r="Q199" s="15">
        <f>IF(E199="","",IF(E199&lt;'Read me'!$B$3,"opening",MAX(0,'Read me'!$B$4-E199+1)))</f>
        <v/>
      </c>
      <c r="R199" s="15">
        <f>IF(Q199="","",IF(Q199="opening","in opening WDV",IF(E199&gt;'Read me'!$B$4,"next year",IF(Q199&gt;=180,"full","half"))))</f>
        <v/>
      </c>
      <c r="S199" s="12" t="n"/>
      <c r="T199" s="13" t="n"/>
      <c r="U199" s="16">
        <f>IF(OR(S199="",T199=""),"",T199-N199)</f>
        <v/>
      </c>
    </row>
    <row r="200">
      <c r="A200" s="11" t="n"/>
      <c r="B200" s="11" t="n"/>
      <c r="C200" s="11" t="n"/>
      <c r="D200" s="11" t="n"/>
      <c r="E200" s="12" t="n"/>
      <c r="F200" s="13" t="n"/>
      <c r="G200" s="11" t="n"/>
      <c r="H200" s="11" t="n"/>
      <c r="I200" s="14" t="n"/>
      <c r="J200" s="13" t="n"/>
      <c r="K200" s="15">
        <f>IF(OR(E200="",F200=""),"",MAX(0,MIN(IF(S200="",'Read me'!$B$4,S200),'Read me'!$B$4)-MAX(E200,'Read me'!$B$3)+1))</f>
        <v/>
      </c>
      <c r="L200" s="16">
        <f>IF(K200="","",MAX(0,MIN(F200*(1-I200)/H200*K200/365,F200*(1-I200)-N(J200))))</f>
        <v/>
      </c>
      <c r="M200" s="16">
        <f>IF(L200="","",N(J200)+L200)</f>
        <v/>
      </c>
      <c r="N200" s="16">
        <f>IF(M200="","",F200-M200)</f>
        <v/>
      </c>
      <c r="O200" s="11" t="n"/>
      <c r="P200" s="17">
        <f>IFERROR(VLOOKUP(O200,'Income-tax block rates'!$A:$B,2,FALSE),"")</f>
        <v/>
      </c>
      <c r="Q200" s="15">
        <f>IF(E200="","",IF(E200&lt;'Read me'!$B$3,"opening",MAX(0,'Read me'!$B$4-E200+1)))</f>
        <v/>
      </c>
      <c r="R200" s="15">
        <f>IF(Q200="","",IF(Q200="opening","in opening WDV",IF(E200&gt;'Read me'!$B$4,"next year",IF(Q200&gt;=180,"full","half"))))</f>
        <v/>
      </c>
      <c r="S200" s="12" t="n"/>
      <c r="T200" s="13" t="n"/>
      <c r="U200" s="16">
        <f>IF(OR(S200="",T200=""),"",T200-N200)</f>
        <v/>
      </c>
    </row>
    <row r="201">
      <c r="A201" s="11" t="n"/>
      <c r="B201" s="11" t="n"/>
      <c r="C201" s="11" t="n"/>
      <c r="D201" s="11" t="n"/>
      <c r="E201" s="12" t="n"/>
      <c r="F201" s="13" t="n"/>
      <c r="G201" s="11" t="n"/>
      <c r="H201" s="11" t="n"/>
      <c r="I201" s="14" t="n"/>
      <c r="J201" s="13" t="n"/>
      <c r="K201" s="15">
        <f>IF(OR(E201="",F201=""),"",MAX(0,MIN(IF(S201="",'Read me'!$B$4,S201),'Read me'!$B$4)-MAX(E201,'Read me'!$B$3)+1))</f>
        <v/>
      </c>
      <c r="L201" s="16">
        <f>IF(K201="","",MAX(0,MIN(F201*(1-I201)/H201*K201/365,F201*(1-I201)-N(J201))))</f>
        <v/>
      </c>
      <c r="M201" s="16">
        <f>IF(L201="","",N(J201)+L201)</f>
        <v/>
      </c>
      <c r="N201" s="16">
        <f>IF(M201="","",F201-M201)</f>
        <v/>
      </c>
      <c r="O201" s="11" t="n"/>
      <c r="P201" s="17">
        <f>IFERROR(VLOOKUP(O201,'Income-tax block rates'!$A:$B,2,FALSE),"")</f>
        <v/>
      </c>
      <c r="Q201" s="15">
        <f>IF(E201="","",IF(E201&lt;'Read me'!$B$3,"opening",MAX(0,'Read me'!$B$4-E201+1)))</f>
        <v/>
      </c>
      <c r="R201" s="15">
        <f>IF(Q201="","",IF(Q201="opening","in opening WDV",IF(E201&gt;'Read me'!$B$4,"next year",IF(Q201&gt;=180,"full","half"))))</f>
        <v/>
      </c>
      <c r="S201" s="12" t="n"/>
      <c r="T201" s="13" t="n"/>
      <c r="U201" s="16">
        <f>IF(OR(S201="",T201=""),"",T201-N201)</f>
        <v/>
      </c>
    </row>
    <row r="202">
      <c r="A202" s="11" t="n"/>
      <c r="B202" s="11" t="n"/>
      <c r="C202" s="11" t="n"/>
      <c r="D202" s="11" t="n"/>
      <c r="E202" s="12" t="n"/>
      <c r="F202" s="13" t="n"/>
      <c r="G202" s="11" t="n"/>
      <c r="H202" s="11" t="n"/>
      <c r="I202" s="14" t="n"/>
      <c r="J202" s="13" t="n"/>
      <c r="K202" s="15">
        <f>IF(OR(E202="",F202=""),"",MAX(0,MIN(IF(S202="",'Read me'!$B$4,S202),'Read me'!$B$4)-MAX(E202,'Read me'!$B$3)+1))</f>
        <v/>
      </c>
      <c r="L202" s="16">
        <f>IF(K202="","",MAX(0,MIN(F202*(1-I202)/H202*K202/365,F202*(1-I202)-N(J202))))</f>
        <v/>
      </c>
      <c r="M202" s="16">
        <f>IF(L202="","",N(J202)+L202)</f>
        <v/>
      </c>
      <c r="N202" s="16">
        <f>IF(M202="","",F202-M202)</f>
        <v/>
      </c>
      <c r="O202" s="11" t="n"/>
      <c r="P202" s="17">
        <f>IFERROR(VLOOKUP(O202,'Income-tax block rates'!$A:$B,2,FALSE),"")</f>
        <v/>
      </c>
      <c r="Q202" s="15">
        <f>IF(E202="","",IF(E202&lt;'Read me'!$B$3,"opening",MAX(0,'Read me'!$B$4-E202+1)))</f>
        <v/>
      </c>
      <c r="R202" s="15">
        <f>IF(Q202="","",IF(Q202="opening","in opening WDV",IF(E202&gt;'Read me'!$B$4,"next year",IF(Q202&gt;=180,"full","half"))))</f>
        <v/>
      </c>
      <c r="S202" s="12" t="n"/>
      <c r="T202" s="13" t="n"/>
      <c r="U202" s="16">
        <f>IF(OR(S202="",T202=""),"",T202-N202)</f>
        <v/>
      </c>
    </row>
  </sheetData>
  <mergeCells count="4">
    <mergeCell ref="S1:U1"/>
    <mergeCell ref="A1:F1"/>
    <mergeCell ref="O1:R1"/>
    <mergeCell ref="G1:N1"/>
  </mergeCells>
  <dataValidations count="2">
    <dataValidation sqref="G3:G202" showDropDown="0" showInputMessage="0" showErrorMessage="0" allowBlank="1" type="list">
      <formula1>'Schedule II lives'!$A$2:$A$40</formula1>
    </dataValidation>
    <dataValidation sqref="O3:O202" showDropDown="0" showInputMessage="0" showErrorMessage="0" allowBlank="1" type="list">
      <formula1>'Income-tax block rates'!$A$2:$A$40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0" customWidth="1" min="1" max="1"/>
    <col width="8" customWidth="1" min="2" max="2"/>
    <col width="22" customWidth="1" min="3" max="3"/>
    <col width="16" customWidth="1" min="4" max="4"/>
    <col width="16" customWidth="1" min="5" max="5"/>
    <col width="16" customWidth="1" min="6" max="6"/>
    <col width="16" customWidth="1" min="7" max="7"/>
    <col width="16" customWidth="1" min="8" max="8"/>
    <col width="26" customWidth="1" min="9" max="9"/>
  </cols>
  <sheetData>
    <row r="1" ht="48" customHeight="1">
      <c r="A1" s="10" t="inlineStr">
        <is>
          <t>Block</t>
        </is>
      </c>
      <c r="B1" s="10" t="inlineStr">
        <is>
          <t>Rate</t>
        </is>
      </c>
      <c r="C1" s="10" t="inlineStr">
        <is>
          <t>Opening WDV (from last year's tax audit report)</t>
        </is>
      </c>
      <c r="D1" s="10" t="inlineStr">
        <is>
          <t>Additions, full rate</t>
        </is>
      </c>
      <c r="E1" s="10" t="inlineStr">
        <is>
          <t>Additions, half rate</t>
        </is>
      </c>
      <c r="F1" s="10" t="inlineStr">
        <is>
          <t>Sale price deducted</t>
        </is>
      </c>
      <c r="G1" s="10" t="inlineStr">
        <is>
          <t>Depreciation</t>
        </is>
      </c>
      <c r="H1" s="10" t="inlineStr">
        <is>
          <t>Closing WDV</t>
        </is>
      </c>
      <c r="I1" s="10" t="inlineStr">
        <is>
          <t>Excess over the block (short-term capital gain, section 50)</t>
        </is>
      </c>
    </row>
    <row r="2">
      <c r="A2" s="15" t="inlineStr">
        <is>
          <t>Buildings, residential</t>
        </is>
      </c>
      <c r="B2" s="17">
        <f>VLOOKUP(A2,'Income-tax block rates'!$A:$B,2,FALSE)</f>
        <v/>
      </c>
      <c r="C2" s="13" t="n">
        <v>0</v>
      </c>
      <c r="D2" s="16">
        <f>SUMIFS(Register!$F$3:$F$202,Register!$O$3:$O$202,A2,Register!$R$3:$R$202,"full")</f>
        <v/>
      </c>
      <c r="E2" s="16">
        <f>SUMIFS(Register!$F$3:$F$202,Register!$O$3:$O$202,A2,Register!$R$3:$R$202,"half")</f>
        <v/>
      </c>
      <c r="F2" s="16">
        <f>SUMIFS(Register!$T$3:$T$202,Register!$O$3:$O$202,A2,Register!$S$3:$S$202,"&gt;="&amp;'Read me'!$B$3,Register!$S$3:$S$202,"&lt;="&amp;'Read me'!$B$4)</f>
        <v/>
      </c>
      <c r="G2" s="16">
        <f>ROUND(MAX(0,C2+D2-F2)*B2+MAX(0,MIN(E2,C2+D2+E2-F2))*B2/2,0)</f>
        <v/>
      </c>
      <c r="H2" s="16">
        <f>MAX(0,C2+D2+E2-F2)-G2</f>
        <v/>
      </c>
      <c r="I2" s="16">
        <f>MAX(0,F2-(C2+D2+E2))</f>
        <v/>
      </c>
    </row>
    <row r="3">
      <c r="A3" s="15" t="inlineStr">
        <is>
          <t>Buildings, other</t>
        </is>
      </c>
      <c r="B3" s="17">
        <f>VLOOKUP(A3,'Income-tax block rates'!$A:$B,2,FALSE)</f>
        <v/>
      </c>
      <c r="C3" s="13" t="n">
        <v>62441671</v>
      </c>
      <c r="D3" s="16">
        <f>SUMIFS(Register!$F$3:$F$202,Register!$O$3:$O$202,A3,Register!$R$3:$R$202,"full")</f>
        <v/>
      </c>
      <c r="E3" s="16">
        <f>SUMIFS(Register!$F$3:$F$202,Register!$O$3:$O$202,A3,Register!$R$3:$R$202,"half")</f>
        <v/>
      </c>
      <c r="F3" s="16">
        <f>SUMIFS(Register!$T$3:$T$202,Register!$O$3:$O$202,A3,Register!$S$3:$S$202,"&gt;="&amp;'Read me'!$B$3,Register!$S$3:$S$202,"&lt;="&amp;'Read me'!$B$4)</f>
        <v/>
      </c>
      <c r="G3" s="16">
        <f>ROUND(MAX(0,C3+D3-F3)*B3+MAX(0,MIN(E3,C3+D3+E3-F3))*B3/2,0)</f>
        <v/>
      </c>
      <c r="H3" s="16">
        <f>MAX(0,C3+D3+E3-F3)-G3</f>
        <v/>
      </c>
      <c r="I3" s="16">
        <f>MAX(0,F3-(C3+D3+E3))</f>
        <v/>
      </c>
    </row>
    <row r="4">
      <c r="A4" s="15" t="inlineStr">
        <is>
          <t>Buildings, purely temporary erections</t>
        </is>
      </c>
      <c r="B4" s="17">
        <f>VLOOKUP(A4,'Income-tax block rates'!$A:$B,2,FALSE)</f>
        <v/>
      </c>
      <c r="C4" s="13" t="n">
        <v>0</v>
      </c>
      <c r="D4" s="16">
        <f>SUMIFS(Register!$F$3:$F$202,Register!$O$3:$O$202,A4,Register!$R$3:$R$202,"full")</f>
        <v/>
      </c>
      <c r="E4" s="16">
        <f>SUMIFS(Register!$F$3:$F$202,Register!$O$3:$O$202,A4,Register!$R$3:$R$202,"half")</f>
        <v/>
      </c>
      <c r="F4" s="16">
        <f>SUMIFS(Register!$T$3:$T$202,Register!$O$3:$O$202,A4,Register!$S$3:$S$202,"&gt;="&amp;'Read me'!$B$3,Register!$S$3:$S$202,"&lt;="&amp;'Read me'!$B$4)</f>
        <v/>
      </c>
      <c r="G4" s="16">
        <f>ROUND(MAX(0,C4+D4-F4)*B4+MAX(0,MIN(E4,C4+D4+E4-F4))*B4/2,0)</f>
        <v/>
      </c>
      <c r="H4" s="16">
        <f>MAX(0,C4+D4+E4-F4)-G4</f>
        <v/>
      </c>
      <c r="I4" s="16">
        <f>MAX(0,F4-(C4+D4+E4))</f>
        <v/>
      </c>
    </row>
    <row r="5">
      <c r="A5" s="15" t="inlineStr">
        <is>
          <t>Furniture and fittings</t>
        </is>
      </c>
      <c r="B5" s="17">
        <f>VLOOKUP(A5,'Income-tax block rates'!$A:$B,2,FALSE)</f>
        <v/>
      </c>
      <c r="C5" s="13" t="n">
        <v>0</v>
      </c>
      <c r="D5" s="16">
        <f>SUMIFS(Register!$F$3:$F$202,Register!$O$3:$O$202,A5,Register!$R$3:$R$202,"full")</f>
        <v/>
      </c>
      <c r="E5" s="16">
        <f>SUMIFS(Register!$F$3:$F$202,Register!$O$3:$O$202,A5,Register!$R$3:$R$202,"half")</f>
        <v/>
      </c>
      <c r="F5" s="16">
        <f>SUMIFS(Register!$T$3:$T$202,Register!$O$3:$O$202,A5,Register!$S$3:$S$202,"&gt;="&amp;'Read me'!$B$3,Register!$S$3:$S$202,"&lt;="&amp;'Read me'!$B$4)</f>
        <v/>
      </c>
      <c r="G5" s="16">
        <f>ROUND(MAX(0,C5+D5-F5)*B5+MAX(0,MIN(E5,C5+D5+E5-F5))*B5/2,0)</f>
        <v/>
      </c>
      <c r="H5" s="16">
        <f>MAX(0,C5+D5+E5-F5)-G5</f>
        <v/>
      </c>
      <c r="I5" s="16">
        <f>MAX(0,F5-(C5+D5+E5))</f>
        <v/>
      </c>
    </row>
    <row r="6">
      <c r="A6" s="15" t="inlineStr">
        <is>
          <t>Plant and machinery, general</t>
        </is>
      </c>
      <c r="B6" s="17">
        <f>VLOOKUP(A6,'Income-tax block rates'!$A:$B,2,FALSE)</f>
        <v/>
      </c>
      <c r="C6" s="13" t="n">
        <v>86199406</v>
      </c>
      <c r="D6" s="16">
        <f>SUMIFS(Register!$F$3:$F$202,Register!$O$3:$O$202,A6,Register!$R$3:$R$202,"full")</f>
        <v/>
      </c>
      <c r="E6" s="16">
        <f>SUMIFS(Register!$F$3:$F$202,Register!$O$3:$O$202,A6,Register!$R$3:$R$202,"half")</f>
        <v/>
      </c>
      <c r="F6" s="16">
        <f>SUMIFS(Register!$T$3:$T$202,Register!$O$3:$O$202,A6,Register!$S$3:$S$202,"&gt;="&amp;'Read me'!$B$3,Register!$S$3:$S$202,"&lt;="&amp;'Read me'!$B$4)</f>
        <v/>
      </c>
      <c r="G6" s="16">
        <f>ROUND(MAX(0,C6+D6-F6)*B6+MAX(0,MIN(E6,C6+D6+E6-F6))*B6/2,0)</f>
        <v/>
      </c>
      <c r="H6" s="16">
        <f>MAX(0,C6+D6+E6-F6)-G6</f>
        <v/>
      </c>
      <c r="I6" s="16">
        <f>MAX(0,F6-(C6+D6+E6))</f>
        <v/>
      </c>
    </row>
    <row r="7">
      <c r="A7" s="15" t="inlineStr">
        <is>
          <t>Plant and machinery, 40%</t>
        </is>
      </c>
      <c r="B7" s="17">
        <f>VLOOKUP(A7,'Income-tax block rates'!$A:$B,2,FALSE)</f>
        <v/>
      </c>
      <c r="C7" s="13" t="n">
        <v>528768</v>
      </c>
      <c r="D7" s="16">
        <f>SUMIFS(Register!$F$3:$F$202,Register!$O$3:$O$202,A7,Register!$R$3:$R$202,"full")</f>
        <v/>
      </c>
      <c r="E7" s="16">
        <f>SUMIFS(Register!$F$3:$F$202,Register!$O$3:$O$202,A7,Register!$R$3:$R$202,"half")</f>
        <v/>
      </c>
      <c r="F7" s="16">
        <f>SUMIFS(Register!$T$3:$T$202,Register!$O$3:$O$202,A7,Register!$S$3:$S$202,"&gt;="&amp;'Read me'!$B$3,Register!$S$3:$S$202,"&lt;="&amp;'Read me'!$B$4)</f>
        <v/>
      </c>
      <c r="G7" s="16">
        <f>ROUND(MAX(0,C7+D7-F7)*B7+MAX(0,MIN(E7,C7+D7+E7-F7))*B7/2,0)</f>
        <v/>
      </c>
      <c r="H7" s="16">
        <f>MAX(0,C7+D7+E7-F7)-G7</f>
        <v/>
      </c>
      <c r="I7" s="16">
        <f>MAX(0,F7-(C7+D7+E7))</f>
        <v/>
      </c>
    </row>
    <row r="8">
      <c r="A8" s="15" t="inlineStr">
        <is>
          <t>Computers and computer software</t>
        </is>
      </c>
      <c r="B8" s="17">
        <f>VLOOKUP(A8,'Income-tax block rates'!$A:$B,2,FALSE)</f>
        <v/>
      </c>
      <c r="C8" s="13" t="n">
        <v>14375880</v>
      </c>
      <c r="D8" s="16">
        <f>SUMIFS(Register!$F$3:$F$202,Register!$O$3:$O$202,A8,Register!$R$3:$R$202,"full")</f>
        <v/>
      </c>
      <c r="E8" s="16">
        <f>SUMIFS(Register!$F$3:$F$202,Register!$O$3:$O$202,A8,Register!$R$3:$R$202,"half")</f>
        <v/>
      </c>
      <c r="F8" s="16">
        <f>SUMIFS(Register!$T$3:$T$202,Register!$O$3:$O$202,A8,Register!$S$3:$S$202,"&gt;="&amp;'Read me'!$B$3,Register!$S$3:$S$202,"&lt;="&amp;'Read me'!$B$4)</f>
        <v/>
      </c>
      <c r="G8" s="16">
        <f>ROUND(MAX(0,C8+D8-F8)*B8+MAX(0,MIN(E8,C8+D8+E8-F8))*B8/2,0)</f>
        <v/>
      </c>
      <c r="H8" s="16">
        <f>MAX(0,C8+D8+E8-F8)-G8</f>
        <v/>
      </c>
      <c r="I8" s="16">
        <f>MAX(0,F8-(C8+D8+E8))</f>
        <v/>
      </c>
    </row>
    <row r="9">
      <c r="A9" s="15" t="inlineStr">
        <is>
          <t>Intangible assets</t>
        </is>
      </c>
      <c r="B9" s="17">
        <f>VLOOKUP(A9,'Income-tax block rates'!$A:$B,2,FALSE)</f>
        <v/>
      </c>
      <c r="C9" s="13" t="n">
        <v>0</v>
      </c>
      <c r="D9" s="16">
        <f>SUMIFS(Register!$F$3:$F$202,Register!$O$3:$O$202,A9,Register!$R$3:$R$202,"full")</f>
        <v/>
      </c>
      <c r="E9" s="16">
        <f>SUMIFS(Register!$F$3:$F$202,Register!$O$3:$O$202,A9,Register!$R$3:$R$202,"half")</f>
        <v/>
      </c>
      <c r="F9" s="16">
        <f>SUMIFS(Register!$T$3:$T$202,Register!$O$3:$O$202,A9,Register!$S$3:$S$202,"&gt;="&amp;'Read me'!$B$3,Register!$S$3:$S$202,"&lt;="&amp;'Read me'!$B$4)</f>
        <v/>
      </c>
      <c r="G9" s="16">
        <f>ROUND(MAX(0,C9+D9-F9)*B9+MAX(0,MIN(E9,C9+D9+E9-F9))*B9/2,0)</f>
        <v/>
      </c>
      <c r="H9" s="16">
        <f>MAX(0,C9+D9+E9-F9)-G9</f>
        <v/>
      </c>
      <c r="I9" s="16">
        <f>MAX(0,F9-(C9+D9+E9))</f>
        <v/>
      </c>
    </row>
    <row r="10">
      <c r="A10" s="18" t="inlineStr">
        <is>
          <t>Total</t>
        </is>
      </c>
      <c r="C10" s="19">
        <f>SUM(C2:C9)</f>
        <v/>
      </c>
      <c r="D10" s="19">
        <f>SUM(D2:D9)</f>
        <v/>
      </c>
      <c r="E10" s="19">
        <f>SUM(E2:E9)</f>
        <v/>
      </c>
      <c r="F10" s="19">
        <f>SUM(F2:F9)</f>
        <v/>
      </c>
      <c r="G10" s="19">
        <f>SUM(G2:G9)</f>
        <v/>
      </c>
      <c r="H10" s="19">
        <f>SUM(H2:H9)</f>
        <v/>
      </c>
      <c r="I10" s="19">
        <f>SUM(I2:I9)</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48" customWidth="1" min="1" max="1"/>
    <col width="20" customWidth="1" min="2" max="2"/>
    <col width="38" customWidth="1" min="3" max="3"/>
  </cols>
  <sheetData>
    <row r="1">
      <c r="A1" s="20" t="inlineStr">
        <is>
          <t>Schedule II class (common)</t>
        </is>
      </c>
      <c r="B1" s="20" t="inlineStr">
        <is>
          <t>Useful life (years)</t>
        </is>
      </c>
      <c r="C1" s="20" t="inlineStr">
        <is>
          <t>Note</t>
        </is>
      </c>
    </row>
    <row r="2">
      <c r="A2" t="inlineStr">
        <is>
          <t>Factory buildings</t>
        </is>
      </c>
      <c r="B2" t="n">
        <v>30</v>
      </c>
      <c r="C2" t="inlineStr"/>
    </row>
    <row r="3">
      <c r="A3" t="inlineStr">
        <is>
          <t>Buildings other than factory, RCC frame</t>
        </is>
      </c>
      <c r="B3" t="n">
        <v>60</v>
      </c>
      <c r="C3" t="inlineStr"/>
    </row>
    <row r="4">
      <c r="A4" t="inlineStr">
        <is>
          <t>Buildings other than factory, non-RCC frame</t>
        </is>
      </c>
      <c r="B4" t="n">
        <v>30</v>
      </c>
      <c r="C4" t="inlineStr"/>
    </row>
    <row r="5">
      <c r="A5" t="inlineStr">
        <is>
          <t>Temporary structures</t>
        </is>
      </c>
      <c r="B5" t="n">
        <v>3</v>
      </c>
      <c r="C5" t="inlineStr"/>
    </row>
    <row r="6">
      <c r="A6" t="inlineStr">
        <is>
          <t>Roads, carpeted, RCC</t>
        </is>
      </c>
      <c r="B6" t="n">
        <v>10</v>
      </c>
      <c r="C6" t="inlineStr"/>
    </row>
    <row r="7">
      <c r="A7" t="inlineStr">
        <is>
          <t>Roads, carpeted, other than RCC</t>
        </is>
      </c>
      <c r="B7" t="n">
        <v>5</v>
      </c>
      <c r="C7" t="inlineStr"/>
    </row>
    <row r="8">
      <c r="A8" t="inlineStr">
        <is>
          <t>Roads, non-carpeted</t>
        </is>
      </c>
      <c r="B8" t="n">
        <v>3</v>
      </c>
      <c r="C8" t="inlineStr"/>
    </row>
    <row r="9">
      <c r="A9" t="inlineStr">
        <is>
          <t>Fences, wells and tube wells</t>
        </is>
      </c>
      <c r="B9" t="n">
        <v>5</v>
      </c>
      <c r="C9" t="inlineStr"/>
    </row>
    <row r="10">
      <c r="A10" t="inlineStr">
        <is>
          <t>Plant and machinery, general</t>
        </is>
      </c>
      <c r="B10" t="n">
        <v>15</v>
      </c>
      <c r="C10" t="inlineStr">
        <is>
          <t>Extra shift depreciation applies</t>
        </is>
      </c>
    </row>
    <row r="11">
      <c r="A11" t="inlineStr">
        <is>
          <t>Continuous process plant</t>
        </is>
      </c>
      <c r="B11" t="n">
        <v>25</v>
      </c>
      <c r="C11" t="inlineStr">
        <is>
          <t>NESD: no extra shift depreciation</t>
        </is>
      </c>
    </row>
    <row r="12">
      <c r="A12" t="inlineStr">
        <is>
          <t>Electrical installations and equipment</t>
        </is>
      </c>
      <c r="B12" t="n">
        <v>10</v>
      </c>
      <c r="C12" t="inlineStr"/>
    </row>
    <row r="13">
      <c r="A13" t="inlineStr">
        <is>
          <t>Laboratory equipment, general</t>
        </is>
      </c>
      <c r="B13" t="n">
        <v>10</v>
      </c>
      <c r="C13" t="inlineStr"/>
    </row>
    <row r="14">
      <c r="A14" t="inlineStr">
        <is>
          <t>Furniture and fittings</t>
        </is>
      </c>
      <c r="B14" t="n">
        <v>10</v>
      </c>
      <c r="C14" t="inlineStr"/>
    </row>
    <row r="15">
      <c r="A15" t="inlineStr">
        <is>
          <t>Office equipment</t>
        </is>
      </c>
      <c r="B15" t="n">
        <v>5</v>
      </c>
      <c r="C15" t="inlineStr"/>
    </row>
    <row r="16">
      <c r="A16" t="inlineStr">
        <is>
          <t>Computers, servers and networks</t>
        </is>
      </c>
      <c r="B16" t="n">
        <v>6</v>
      </c>
      <c r="C16" t="inlineStr"/>
    </row>
    <row r="17">
      <c r="A17" t="inlineStr">
        <is>
          <t>Computers, end user devices</t>
        </is>
      </c>
      <c r="B17" t="n">
        <v>3</v>
      </c>
      <c r="C17" t="inlineStr"/>
    </row>
    <row r="18">
      <c r="A18" t="inlineStr">
        <is>
          <t>Motor buses, lorries and cars, not used for hire</t>
        </is>
      </c>
      <c r="B18" t="n">
        <v>8</v>
      </c>
      <c r="C18" t="inlineStr"/>
    </row>
    <row r="19">
      <c r="A19" t="inlineStr">
        <is>
          <t>Motor cycles, scooters and mopeds</t>
        </is>
      </c>
      <c r="B19" t="n">
        <v>10</v>
      </c>
      <c r="C19"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0" customWidth="1" min="1" max="1"/>
    <col width="10" customWidth="1" min="2" max="2"/>
    <col width="60" customWidth="1" min="3" max="3"/>
  </cols>
  <sheetData>
    <row r="1">
      <c r="A1" s="20" t="inlineStr">
        <is>
          <t>Income-tax block (common)</t>
        </is>
      </c>
      <c r="B1" s="20" t="inlineStr">
        <is>
          <t>Rate</t>
        </is>
      </c>
      <c r="C1" s="20" t="inlineStr">
        <is>
          <t>What goes in it</t>
        </is>
      </c>
    </row>
    <row r="2">
      <c r="A2" t="inlineStr">
        <is>
          <t>Buildings, residential</t>
        </is>
      </c>
      <c r="B2" s="21" t="n">
        <v>0.05</v>
      </c>
      <c r="C2" t="inlineStr">
        <is>
          <t>Other than hotels and boarding houses</t>
        </is>
      </c>
    </row>
    <row r="3">
      <c r="A3" t="inlineStr">
        <is>
          <t>Buildings, other</t>
        </is>
      </c>
      <c r="B3" s="21" t="n">
        <v>0.1</v>
      </c>
      <c r="C3" t="inlineStr">
        <is>
          <t>Factory and office buildings, roads</t>
        </is>
      </c>
    </row>
    <row r="4">
      <c r="A4" t="inlineStr">
        <is>
          <t>Buildings, purely temporary erections</t>
        </is>
      </c>
      <c r="B4" s="21" t="n">
        <v>0.4</v>
      </c>
      <c r="C4" t="inlineStr"/>
    </row>
    <row r="5">
      <c r="A5" t="inlineStr">
        <is>
          <t>Furniture and fittings</t>
        </is>
      </c>
      <c r="B5" s="21" t="n">
        <v>0.1</v>
      </c>
      <c r="C5" t="inlineStr">
        <is>
          <t>Including electrical fittings: wiring, switches, lights, fans</t>
        </is>
      </c>
    </row>
    <row r="6">
      <c r="A6" t="inlineStr">
        <is>
          <t>Plant and machinery, general</t>
        </is>
      </c>
      <c r="B6" s="21" t="n">
        <v>0.15</v>
      </c>
      <c r="C6" t="inlineStr">
        <is>
          <t>Machines, utilities, substations, motor cars not used for hire</t>
        </is>
      </c>
    </row>
    <row r="7">
      <c r="A7" t="inlineStr">
        <is>
          <t>Plant and machinery, 40%</t>
        </is>
      </c>
      <c r="B7" s="21" t="n">
        <v>0.4</v>
      </c>
      <c r="C7" t="inlineStr">
        <is>
          <t>Pollution control equipment, renewable energy devices</t>
        </is>
      </c>
    </row>
    <row r="8">
      <c r="A8" t="inlineStr">
        <is>
          <t>Computers and computer software</t>
        </is>
      </c>
      <c r="B8" s="21" t="n">
        <v>0.4</v>
      </c>
      <c r="C8" t="inlineStr"/>
    </row>
    <row r="9">
      <c r="A9" t="inlineStr">
        <is>
          <t>Intangible assets</t>
        </is>
      </c>
      <c r="B9" s="21" t="n">
        <v>0.25</v>
      </c>
      <c r="C9" t="inlineStr">
        <is>
          <t>Know-how, patents, copyrights, trademarks, licences (not goodwill)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2026-10-27T09:46:52Z</dcterms:created>
  <dcterms:modified xmlns:dcterms="http://purl.org/dc/terms/" xmlns:xsi="http://www.w3.org/2001/XMLSchema-instance" xsi:type="dcterms:W3CDTF">2026-10-27T09:46:53Z</dcterms:modified>
</cp:coreProperties>
</file>